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90"/>
  </bookViews>
  <sheets>
    <sheet name="资金清单" sheetId="27" r:id="rId1"/>
    <sheet name="产业、脱贫村基础设施、其他" sheetId="25" r:id="rId2"/>
    <sheet name="非贫困村基础设施" sheetId="26" r:id="rId3"/>
    <sheet name="全部项目分文号（非整合方案用）" sheetId="7" state="hidden" r:id="rId4"/>
  </sheets>
  <definedNames>
    <definedName name="_xlnm._FilterDatabase" localSheetId="2" hidden="1">非贫困村基础设施!$A$3:$J$112</definedName>
    <definedName name="_xlnm._FilterDatabase" localSheetId="1" hidden="1">产业、脱贫村基础设施、其他!$A$3:$P$94</definedName>
    <definedName name="_xlnm._FilterDatabase" localSheetId="3" hidden="1">'全部项目分文号（非整合方案用）'!$A$3:$S$60</definedName>
    <definedName name="_xlnm.Print_Titles" localSheetId="1">产业、脱贫村基础设施、其他!$3:$3</definedName>
    <definedName name="_xlnm.Print_Titles" localSheetId="2">非贫困村基础设施!$3:$3</definedName>
    <definedName name="_xlnm.Print_Titles" localSheetId="0">资金清单!$4:$6</definedName>
  </definedNames>
  <calcPr calcId="144525"/>
</workbook>
</file>

<file path=xl/sharedStrings.xml><?xml version="1.0" encoding="utf-8"?>
<sst xmlns="http://schemas.openxmlformats.org/spreadsheetml/2006/main" count="1783" uniqueCount="673">
  <si>
    <t>附件2</t>
  </si>
  <si>
    <t>2023年魏县统筹整合使用财政涉农资金清单</t>
  </si>
  <si>
    <t>单位：万元</t>
  </si>
  <si>
    <t>资金名称</t>
  </si>
  <si>
    <t>资金文号</t>
  </si>
  <si>
    <t>到县规模</t>
  </si>
  <si>
    <t>整合使用</t>
  </si>
  <si>
    <t>跨类别
使用</t>
  </si>
  <si>
    <t>备注</t>
  </si>
  <si>
    <t>合计</t>
  </si>
  <si>
    <t>一、中央财政涉农资金</t>
  </si>
  <si>
    <t>中央财政衔接推进乡村振兴补助资金</t>
  </si>
  <si>
    <t>冀财农〔2022〕136号      冀财农（2023）47号</t>
  </si>
  <si>
    <t>水利发展资金</t>
  </si>
  <si>
    <t>冀财农〔2022〕141号</t>
  </si>
  <si>
    <t>农业生产发展资金</t>
  </si>
  <si>
    <t>总规模(A,包含该项资金的全部支出方向)</t>
  </si>
  <si>
    <t>冀财农〔2022〕138号      冀财农〔2022〕142号      冀财农〔2023〕60号       冀财农〔2023〕55号</t>
  </si>
  <si>
    <t>其中（B）:</t>
  </si>
  <si>
    <t>★耕地地力保护补贴(B1)</t>
  </si>
  <si>
    <t xml:space="preserve">冀财农〔2022〕142号      冀财农〔2023〕55号 </t>
  </si>
  <si>
    <t>★农机购置补贴(B2)</t>
  </si>
  <si>
    <t xml:space="preserve">冀财农〔2022〕138号      冀财农〔2023〕60号 </t>
  </si>
  <si>
    <t>★支持适度规模经营(B3)</t>
  </si>
  <si>
    <t>★有机肥替代(B4)</t>
  </si>
  <si>
    <t>★农机深耕深松(B5)</t>
  </si>
  <si>
    <t>★产业兴村强县示范行动(B6)</t>
  </si>
  <si>
    <t>★畜禽粪污综合利用(B7)</t>
  </si>
  <si>
    <t>★现代农业产业园(B8)</t>
  </si>
  <si>
    <t>★耕地休耕(B9)</t>
  </si>
  <si>
    <t>扣除B后的资金规模（C=A-B）</t>
  </si>
  <si>
    <t>冀财农〔2022〕138号      冀财农〔2022〕142号</t>
  </si>
  <si>
    <t>林业草原改革发展资金</t>
  </si>
  <si>
    <t>冀财资环〔2022〕91号</t>
  </si>
  <si>
    <t>其中（B）：</t>
  </si>
  <si>
    <t>★非国有林生态保护补偿支出、退耕还林还草补助</t>
  </si>
  <si>
    <t>农田建设补助资金</t>
  </si>
  <si>
    <t>冀财农〔2022〕137号</t>
  </si>
  <si>
    <t>农村综合改革转移支付</t>
  </si>
  <si>
    <t>冀财农〔2022〕144号      冀财农（2023）95号</t>
  </si>
  <si>
    <r>
      <t>林业草原生态保护恢复资金（</t>
    </r>
    <r>
      <rPr>
        <sz val="11"/>
        <rFont val="宋体"/>
        <charset val="134"/>
      </rPr>
      <t>其他自然保护地支出、国家重点野生动植物保护支出）</t>
    </r>
  </si>
  <si>
    <t>冀财资环（2023）35</t>
  </si>
  <si>
    <t>农村环境整治资金</t>
  </si>
  <si>
    <t>车辆购置税收入补助地方用于一般公路建设项目资金（支持农村公路部分）</t>
  </si>
  <si>
    <t>冀财建〔2022〕246号      冀财建（2023）84号</t>
  </si>
  <si>
    <t>农村危房改造补助资金（农村危房改造部分）</t>
  </si>
  <si>
    <t>冀财社〔2022〕190号</t>
  </si>
  <si>
    <t>中央专项彩票公益金支持扶贫资金</t>
  </si>
  <si>
    <t>产粮大县奖励资金</t>
  </si>
  <si>
    <t>生猪（牛羊）调出大县奖励资金（省级统筹部分）</t>
  </si>
  <si>
    <t>农业资源及生态保护补助资金（对农民的直接补贴、东北黑土地保护及保护性耕作、畜禽粪污资源化利用、轮作休耕、长江禁捕除外）</t>
  </si>
  <si>
    <t>冀财农〔2023〕59号</t>
  </si>
  <si>
    <t>服务业发展专项资金（支持新农村现代流通服务网络工程部分）</t>
  </si>
  <si>
    <t>旅游发展基金</t>
  </si>
  <si>
    <t>中央预算内投资用于“三农”建设部分（不包括重大引调水工程、重点水源工程、江河湖泊治理骨干重大工程、跨界河流开发治理工程、新建大型灌区、大中型灌区续建配套和节水改造、大中型病险水库水闸除险加固、生态建设方面的支出）</t>
  </si>
  <si>
    <t>小  计</t>
  </si>
  <si>
    <t>以工代赈示范工程（第一批★）</t>
  </si>
  <si>
    <t>冀财建（2023）81号</t>
  </si>
  <si>
    <t>农村产业融合发展示范园建设★</t>
  </si>
  <si>
    <t>藏粮于地藏粮于技专项（现代种业提升工程项目）★
用于市本级1800万元，其余用于县级。</t>
  </si>
  <si>
    <t>乡村振兴专项（农村人居环境整治）★</t>
  </si>
  <si>
    <t>农业绿色发展专项（粪污资源化利用整县推进项目）★</t>
  </si>
  <si>
    <t>冀财建（2023）119号</t>
  </si>
  <si>
    <t>藏粮于地藏粮于技专项（林业草原有害生物防治能力建设项目）★全部用于石家庄市本级</t>
  </si>
  <si>
    <t>草原防火等项目  ★</t>
  </si>
  <si>
    <t>⑹动植物保护能力提升工程林业有害生物防治能力建设项目中央基建投资</t>
  </si>
  <si>
    <t>⑺农业可持续发展专项（畜禽粪污资源化利用整县推进项目）中央基建投资</t>
  </si>
  <si>
    <t>⑻农业生产发展专项中央基建投资</t>
  </si>
  <si>
    <t>⑼农村人居环境整治专项中央基建投资</t>
  </si>
  <si>
    <t>⑽水生态治理、中小河流治理等其他水利工程中央基建投资</t>
  </si>
  <si>
    <t>⑾现代农业支撑体系专项中央基建投资</t>
  </si>
  <si>
    <t>⑿中小河流治理工程中央基投资</t>
  </si>
  <si>
    <t>⒀全国新增千亿斤粮食生产能力规划田间工程中央基建投资</t>
  </si>
  <si>
    <t>⒁规模化大型沼气工程中央基建投资</t>
  </si>
  <si>
    <t>⒂退牧还草中央基建投资</t>
  </si>
  <si>
    <t>⒃水文基础设施中央基建投资</t>
  </si>
  <si>
    <t>⒄种养业循环一体化项目中央基建投资</t>
  </si>
  <si>
    <t>⒅重点区域排涝能力建设中央基建投资</t>
  </si>
  <si>
    <t>⒆中央预算内投资用于“三农”建设的其他资金（属于整合范围但未在⑴-⒅列明的资金）</t>
  </si>
  <si>
    <t>二、省级财政涉农资金</t>
  </si>
  <si>
    <t>省级财政衔接推进乡村振兴补助资金</t>
  </si>
  <si>
    <t>冀财农〔2022〕155号
冀财农〔2023〕14号</t>
  </si>
  <si>
    <t>未整合2990.39万元</t>
  </si>
  <si>
    <t>省级水利发展资金</t>
  </si>
  <si>
    <t>省级农业生产发展资金</t>
  </si>
  <si>
    <t xml:space="preserve"> 冀财农（2023）74号</t>
  </si>
  <si>
    <t>★农机深松项目</t>
  </si>
  <si>
    <t>冀财农（2023）74号</t>
  </si>
  <si>
    <t>★农村集体产权制度改革</t>
  </si>
  <si>
    <t>★生鲜乳喷粉补贴</t>
  </si>
  <si>
    <t>▲省级农机购置及应用补贴</t>
  </si>
  <si>
    <t>▲省级第三次土壤普查</t>
  </si>
  <si>
    <t>▲中兽药高质量发展</t>
  </si>
  <si>
    <t>▲涉农项目资金统筹整合试点</t>
  </si>
  <si>
    <t>省级林业改革发展补助资金（不包括世行贷款项目部分、2016年已下达的太行山绿化项目补助、森林生态效益补偿资金、国有林场改革资金）</t>
  </si>
  <si>
    <t>冀财资环〔2022〕104号</t>
  </si>
  <si>
    <t>省级农田建设补助资金</t>
  </si>
  <si>
    <t>冀财农〔2022〕165号</t>
  </si>
  <si>
    <t>省级农村综合改革转移支付资金</t>
  </si>
  <si>
    <t>冀财农（2023）98号</t>
  </si>
  <si>
    <t>省级农业资源与生态保护补助（对农民的直接补贴除外）</t>
  </si>
  <si>
    <t>省级农村危房改造补助资金</t>
  </si>
  <si>
    <t>冀财社〔2022〕186号</t>
  </si>
  <si>
    <t>省级新型农业经营主体示范带动项目补助资金</t>
  </si>
  <si>
    <t>省级预算内投资用于“三农”建设部分（不包括重大引调水工程、重点水源工程、江河湖泊治理骨干重大工程、跨界河流开发治理工程、新建大型灌区、大中型灌区续建配套和节水改造、大中型病险水库水闸除险加固、生态建设方面的支出）</t>
  </si>
  <si>
    <t>三、市级财政涉农资金</t>
  </si>
  <si>
    <t>财政衔接推进乡村振兴补助资金</t>
  </si>
  <si>
    <t>邯财农〔2023〕7号</t>
  </si>
  <si>
    <t>四、县级财政涉农资金</t>
  </si>
  <si>
    <t>魏财预（2023）1号</t>
  </si>
  <si>
    <t>附件3</t>
  </si>
  <si>
    <t>魏县2023年度统筹整合使用财政涉农资金项目计划清单 
（产业项目、脱贫村基础设施项目及其他项目）</t>
  </si>
  <si>
    <t>序号</t>
  </si>
  <si>
    <t>项目名称</t>
  </si>
  <si>
    <t>项目类型</t>
  </si>
  <si>
    <t>项目实施地点</t>
  </si>
  <si>
    <t>建设任务</t>
  </si>
  <si>
    <t>安排资金
(万元）</t>
  </si>
  <si>
    <t>资金来源</t>
  </si>
  <si>
    <t>进度计划</t>
  </si>
  <si>
    <t>责任单位</t>
  </si>
  <si>
    <t>家庭手工业示范村项目</t>
  </si>
  <si>
    <t>产业项目</t>
  </si>
  <si>
    <t>棘针寨镇老君堂村</t>
  </si>
  <si>
    <t>建设渔具加工厂、电商直播及农产品展示等功能区1327平方米。项目建成后产权归项目村集体所有，通过项目运营企业运营获得收益，年收益率6.5%，通过收益再分配带动52户脱贫户增收。</t>
  </si>
  <si>
    <t>冀财农〔2022〕136号
中央财政衔接资金</t>
  </si>
  <si>
    <t>乡村振兴局</t>
  </si>
  <si>
    <t>加工流通项目</t>
  </si>
  <si>
    <t>加工及电商</t>
  </si>
  <si>
    <t>梨产业生态创意专业村项目</t>
  </si>
  <si>
    <t>东代固镇北张庄</t>
  </si>
  <si>
    <t>建设固定管路水肥药一体化设备1套、果园气象墒情监测站1座、果园视频监测站1座及配套设施。项目建成后产权归项目村集体所有，通过改善梨产品品质，增加梨产品产量，提高梨产品附加值，辐射带动周边村提升梨果种植技术，促进梨农及脱贫户增收。</t>
  </si>
  <si>
    <t>加工项目</t>
  </si>
  <si>
    <t>种植业</t>
  </si>
  <si>
    <t>申霖园区产业融合项目</t>
  </si>
  <si>
    <t>魏县申霖乡村振兴产业园区</t>
  </si>
  <si>
    <t>项目对申霖园区内香菇菌棒生产车间进行净化提升，面积6103.44㎡，并购置食用菌车间专用制冷设备和车间净化设备。项目建成后产权归项目村集体所有，通过项目运营企业运营获得收益，年收益率6.5%，通过收益再分配带动52户脱贫户增收。</t>
  </si>
  <si>
    <t>梨产业发展项目</t>
  </si>
  <si>
    <t>魏县现代农业园区</t>
  </si>
  <si>
    <t>建设钢结构冷库一座，建筑面积为4212㎡，主要建设冷却物冷藏间、制冷间、消防控制室、月台等功能用房以及配套相关设备。项目建成后产权归项目村集体所有，通过项目运营企业运营获得收益，年收益率6.5%，通过收益再分配带动104户脱贫户增收。</t>
  </si>
  <si>
    <t>冷链物流</t>
  </si>
  <si>
    <t>2023年度“一乡一业、一村一品”特色产业项目</t>
  </si>
  <si>
    <t>双井镇、野胡拐乡、泊口镇</t>
  </si>
  <si>
    <t>双井镇乡村振兴产业园：建设烘干车间1座、冷藏库1座及其配套设施；双井镇后文义村：建设7座果蔬大棚；双井镇李照河村：购置粮食烘干设备一套；野胡拐乡蔡东村：建设烘干厂房1座及配套设施；泊口镇崔野冲村：建设设施大棚5000平方米及配套基础设施。项目建成后产权归项目村集体所有，通过项目运营企业运营获得收益，年收益率6.5%，通过收益再分配带动70户脱贫户增收</t>
  </si>
  <si>
    <t>阿里产业园建设项目</t>
  </si>
  <si>
    <t>购置水果分级分选设备1套、禽蛋分级分选设备1套及配套设施建设。项目建成后产权归项目村集体所有，通过项目运营企业运营获得收益，年收益率6.5%，通过村集体收益再分配带动132户脱贫户增收。</t>
  </si>
  <si>
    <t>产业奖补资金（含庭院经济）</t>
  </si>
  <si>
    <t>各乡镇、街道</t>
  </si>
  <si>
    <t>对发展庭院经济和小微产业项目的脱贫户（含防返贫监测户）和村集体进行奖补，产权归脱贫户或项目村集体，其中对奖补到脱贫户的项目，由脱贫户自主经营增加收入，对奖补到村集体的项目项目收益通过村集体二次分配带动脱贫户增收。</t>
  </si>
  <si>
    <t>生产项目</t>
  </si>
  <si>
    <t>种植养殖加工</t>
  </si>
  <si>
    <t>电商专业示范村项目</t>
  </si>
  <si>
    <t>东代固镇北代固村</t>
  </si>
  <si>
    <t>建设东代固镇北代固村梨木工坊，主要包括梨木产品加工制作区、电商中心、产品展示等功能区及其他配套设施。项目建成后产权归项目村集体所有，通过项目运营企业运营获得收益，年收益率6.5%，通过收益再分配带动52户脱贫户增收。</t>
  </si>
  <si>
    <t>大运河创新示范园</t>
  </si>
  <si>
    <t>魏县农业科技研发中心</t>
  </si>
  <si>
    <t>建设农用设施及仓储用房2座、购置配套设备，种植梨树260亩及林间配套设施，购置农用机械设备22台，购置配套道路建设14735平方米。项目建成后产权归项目村集体所有，对经营性资产通过项目运营企业运营获得收益，年收益率6.5%，通过收益再分配带动104户脱贫户增收。</t>
  </si>
  <si>
    <t>冀财农〔2022〕136号
中央财政衔接资金，冀财农〔2022〕155号
省级财政衔接资金</t>
  </si>
  <si>
    <t>冀财农〔2022〕136号250，冀财农〔2022〕155号1750</t>
  </si>
  <si>
    <t>加工、仓储</t>
  </si>
  <si>
    <t>共同富裕先行区产业项目</t>
  </si>
  <si>
    <t>南双庙镇郭吕新村、江庄社区，前大磨乡户村社区，沙口集乡贺祥社区、和顺社区、野胡拐乡洪湖社区等6个易地扶贫搬迁社区</t>
  </si>
  <si>
    <t>易地扶贫搬迁社区后续扶持项目：江庄社区电子微工厂建设、贺祥社区联合和顺社区共富蛋鸡养殖小区建设、户村社区食品加工微工厂建设、洪湖社区香菇种植共富基地建设、郭吕新村家庭手工业基地建设及六个社区配套基础设施建设。项目建成后产权归项目村集体所有，对经营性资产通过项目运营企业运营获得收益，年收益率6.5%，通过收益再分配带动169户脱贫户增收。</t>
  </si>
  <si>
    <t>冀财农〔2023〕47号
中央财政衔接资金，冀财农〔2022〕155号
省级财政衔接资金</t>
  </si>
  <si>
    <t>冀财农〔2023〕47 号1318，冀财农〔2022〕155号1937</t>
  </si>
  <si>
    <t>食品生产车间和冷库建设项目</t>
  </si>
  <si>
    <t>建设生产车间4223平方米，冷库3000平方米及配套设施设备。项目建成后产权归项目村集体所有，通过项目运营企业运营获得收益，年收益率6.5%，通过收益再分配带动52户脱贫户增收。</t>
  </si>
  <si>
    <t>冀财农〔2022〕155号
省级财政衔接资金</t>
  </si>
  <si>
    <t>农产品加工</t>
  </si>
  <si>
    <t>鸭梨果蔬饮料生产项目</t>
  </si>
  <si>
    <t>建设果蔬汁饮料生产线一条；梨酒、果酒生产线一条；秋梨膏生产线一条；洁净化车间一座。项目建成后产权归项目村集体所有，通过项目运营企业运营获得收益，年收益率6.5%，通过收益再分配带动52户脱贫户增收</t>
  </si>
  <si>
    <t>香菇酱生产项目</t>
  </si>
  <si>
    <t>建设香菇酱洁净化车间2000平方米；香菇酱即食食品及香菇预制菜设备生产线一条；香菇酱设备生产线一条。项目建成后产权归项目村集体所有，通过项目运营企业运营获得收益，年收益率6.5%，通过收益再分配带动35户脱贫户增收。</t>
  </si>
  <si>
    <t>扶持发展新型农村集体经济项目</t>
  </si>
  <si>
    <t>野胡拐乡、德政镇、沙口集镇、边马镇、牙里镇、张二庄镇、北台头乡</t>
  </si>
  <si>
    <t>野胡拐乡：建设食用菌大棚约80座及配套设施；沙口集镇：购置食品加工设备1套；德政镇：利用现有库房购置制冷设备1套建设冷链物流仓库；边马镇：建设挂面加工厂房1座及配套设施；张二庄镇食用菌约50座及配套设施；牙里镇：建设高密度水产养殖养鱼池6组及配套设施；北台头乡：建设自行车拆解厂房1座及配套设施,项目建成后产权归项目村集体所有，通过项目运营企业运营获得收益，年收益率6.5%，通过收益再分配带动104户脱贫户增收。</t>
  </si>
  <si>
    <t>冀财农〔2023〕47号
中央财政衔接资金</t>
  </si>
  <si>
    <t>民有湖乡村振兴示范区项目</t>
  </si>
  <si>
    <t>民有湖乡村振兴示范区</t>
  </si>
  <si>
    <t>民有湖乡村振兴示范区项目主要依托民游湖原有乡村旅游资源，主要建设民有湖乡村振兴示范区乡村旅游餐饮设施，为民有湖乡村振兴示范区内配套产业路改造34157平方米，安装路灯179盏，新建雨污水管网721米，排水沟440米。项目建成后产权归项目村集体所有，通过配套设施完善促进民游湖乡村旅游业发展，增加周边群众收入。</t>
  </si>
  <si>
    <t>冀财农〔2023〕14号
省级财政衔接资金，冀财农〔2022〕155号
省级财政衔接资金</t>
  </si>
  <si>
    <t>冀财农〔2023〕14号500，冀财农〔2022〕155号1150</t>
  </si>
  <si>
    <t>魏县东代固镇芍药示范园项目</t>
  </si>
  <si>
    <t>东代固镇前闫庄</t>
  </si>
  <si>
    <t>建设示范园总面积约90亩，每亩800株芍药，购置种苗、种植芍药共计7.2万株。项目建成后产权归项目村集体所有，通过项目运营企业运营获得收益，年收益率6.5%，通过收益再分配带动10户脱贫户增收。</t>
  </si>
  <si>
    <t>冀财农〔2022〕155号省级财政衔接资金
冀财资环〔2022〕91号林业草原改革发展资金</t>
  </si>
  <si>
    <t>魏县林果开发服务中心</t>
  </si>
  <si>
    <t>冀财农〔2022〕155号150，冀财资环〔2022〕91号94.22</t>
  </si>
  <si>
    <t>小额贴息项目</t>
  </si>
  <si>
    <t>补贴小额贷款脱贫户、监测户约160户</t>
  </si>
  <si>
    <t>冀财农〔2022〕155号省级财政衔接资金</t>
  </si>
  <si>
    <t>村内道路硬化项目</t>
  </si>
  <si>
    <t>基础设施</t>
  </si>
  <si>
    <t>车往镇霍小屯村</t>
  </si>
  <si>
    <t>硬化道路9238平方米，15cm厚C25商砼路面，每平方造价91元。补齐农村基础设施短板，方便群众生产生活，受益脱贫户、监测户131户</t>
  </si>
  <si>
    <t>第一批两个全域</t>
  </si>
  <si>
    <t>车往镇郝村中村</t>
  </si>
  <si>
    <t>硬化道路3340平方米，15cm厚C25商砼路面，每平方造价91元。补齐农村基础设施短板，方便群众生产生活，受益脱贫户、监测户59户</t>
  </si>
  <si>
    <t>车往镇杨甘固村</t>
  </si>
  <si>
    <t>硬化道路1931平方米，15cm厚C25商砼路面，每平方造价91元。补齐农村基础设施短板，方便群众生产生活，受益脱贫户、监测户124户</t>
  </si>
  <si>
    <t>大马村乡西八里村</t>
  </si>
  <si>
    <t>硬化道路10303平方米，5cm沥青混凝土面层，每平方造价72元。补齐农村基础设施短板，方便群众生产生活，受益脱贫户、监测户90户</t>
  </si>
  <si>
    <t>大兴庄镇李辛庄村</t>
  </si>
  <si>
    <t>硬化道路1475平方米，3:7灰土，15cm厚C25商砼路面，每平方造价110元。补齐农村基础设施短板，方便群众生产生活，受益脱贫户、监测户41户</t>
  </si>
  <si>
    <t>村内排水项目</t>
  </si>
  <si>
    <t>大兴庄镇西郭村</t>
  </si>
  <si>
    <t>修建雨水管道576米，每米造价482元。补齐农村基础设施短板，方便群众生产生活，受益脱贫户、监测户61户</t>
  </si>
  <si>
    <t>野胡拐乡西红庙村</t>
  </si>
  <si>
    <t>硬化道路4550平方米，铺筑5cm沥青混凝土面层，滑膜路沿石，每平方造价77元。补齐农村基础设施短板，方便群众生产生活，受益脱贫户、监测户42户</t>
  </si>
  <si>
    <t>张二庄镇中烟村</t>
  </si>
  <si>
    <t>硬化道路8175平方米，8cm厚C25商砼便道，每平方造价57元。补齐农村基础设施短板，方便群众生产生活，受益脱贫户、监测户192户</t>
  </si>
  <si>
    <t>北皋镇东张岗村</t>
  </si>
  <si>
    <t>硬化道路1920平方米，铺筑5cm沥青混凝土面层，每平方造价72元。补齐农村基础设施短板，方便群众生产生活，受益脱贫户、监测户22户</t>
  </si>
  <si>
    <t>泊口镇生庄村</t>
  </si>
  <si>
    <t>硬化道路2153平方米，15cm厚C25商砼路面，每平方造价91元。补齐农村基础设施短板，方便群众生产生活，受益脱贫户、监测户38户</t>
  </si>
  <si>
    <t>泊口镇蒋东村</t>
  </si>
  <si>
    <t>硬化道路1490平方米，15cm厚3：7灰土垫层1106平方米，15cm厚C25商砼路面，每平方造价105元。补齐农村基础设施短板，方便群众生产生活，受益脱贫户、监测户69户</t>
  </si>
  <si>
    <t>魏城镇东南温村</t>
  </si>
  <si>
    <t>硬化道路7122平方米，5cm沥青面层，每平方造价72元。补齐农村基础设施短板，方便群众生产生活，受益脱贫户、监测户90户</t>
  </si>
  <si>
    <t>东代固镇邵东村</t>
  </si>
  <si>
    <t>硬化道路9502平方米，5cm沥青混凝土，每平方造价74元。补齐农村基础设施短板，方便群众生产生活，受益脱贫户、监测户75户</t>
  </si>
  <si>
    <t>修建道路边沟2061米，每米造价106元。补齐农村基础设施短板，方便群众生产生活，受益脱贫户、监测户75户</t>
  </si>
  <si>
    <t>村内路灯项目</t>
  </si>
  <si>
    <t>安装路灯16盏，每盏造价1187元。补齐农村基础设施短板，方便群众生产生活，受益脱贫户、监测户75户</t>
  </si>
  <si>
    <t>南双庙镇董庄村</t>
  </si>
  <si>
    <t>硬化道路441.5平方米，15cm厚C25商砼路面，10cm厚C25水泥便道4048平方米，每平方平均造价69元。补齐农村基础设施短板，方便群众生产生活，受益脱贫户、监测户85户</t>
  </si>
  <si>
    <t>南双庙镇西照河村</t>
  </si>
  <si>
    <t>硬化道路2623平方米，15cm厚C25商砼路面，每平方造价91元。补齐农村基础设施短板，方便群众生产生活，受益脱贫户、监测户31户</t>
  </si>
  <si>
    <t>南双庙镇双中村</t>
  </si>
  <si>
    <t>硬化道路5714平方米，10cm厚C25商砼便道，每平方造价67元。补齐农村基础设施短板，方便群众生产生活，受益脱贫户、监测户48户</t>
  </si>
  <si>
    <t>前大磨乡前大磨村</t>
  </si>
  <si>
    <t>硬化便道7000平方米，8cm厚C25混凝土便道，路沿石1400米每平方平均造价72元。补齐农村基础设施短板，方便群众生产生活，受益脱贫户、监测户99户</t>
  </si>
  <si>
    <t>回隆镇西街村</t>
  </si>
  <si>
    <t>硬化便道14286平方米，10cm厚C25混凝土便道，每平方造价67元。补齐农村基础设施短板，方便群众生产生活，受益脱贫户、监测户133户</t>
  </si>
  <si>
    <t>院堡镇中三西村</t>
  </si>
  <si>
    <t>硬化道路6720平方米，5cm沥青混凝土面层，每平方造价72元。补齐农村基础设施短板，方便群众生产生活，受益脱贫户、监测户65户</t>
  </si>
  <si>
    <t>院堡镇岳庄村</t>
  </si>
  <si>
    <t>硬化道路3971平方米，15cm厚C25商砼路面696平方米，5cm沥青面层3275平方米,每平方平均造价75元。补齐农村基础设施短板，方便群众生产生活，受益脱贫户、监测户96户</t>
  </si>
  <si>
    <t>牙里镇后马庄村</t>
  </si>
  <si>
    <t>硬化道路5464平方米，15cm厚C25商砼路面，每平方造价91元。补齐农村基础设施短板，方便群众生产生活，受益脱贫户、监测户70户</t>
  </si>
  <si>
    <t>牙里镇赵庄村</t>
  </si>
  <si>
    <t>硬化道路6081平方米，15cm厚C25商砼路面，每平方造价91元。补齐农村基础设施短板，方便群众生产生活，受益脱贫户、监测户124户</t>
  </si>
  <si>
    <t>仕望集镇刘家拐村</t>
  </si>
  <si>
    <t>硬化道路6984平方米，5cm沥青混凝土面层，滑膜路沿石3492米，每平方平均造价86元。补齐农村基础设施短板，方便群众生产生活，受益脱贫户、监测户51户</t>
  </si>
  <si>
    <t>农田道路硬化项目</t>
  </si>
  <si>
    <t>野胡拐乡大路固村</t>
  </si>
  <si>
    <t>硬化道路5272平方米，15cm厚C25商砼路面，每平方造价95元。补齐农村基础设施短板，方便群众生产生活，受益脱贫户、监测户45户</t>
  </si>
  <si>
    <t>第一批农田道路硬化</t>
  </si>
  <si>
    <t>野胡拐乡野西村</t>
  </si>
  <si>
    <t>硬化道路5880平方米，15cm厚C25商砼路面，每平方造价95元。补齐农村基础设施短板，方便群众生产生活，受益脱贫户、监测户34户</t>
  </si>
  <si>
    <t>沙口集镇刘屯村</t>
  </si>
  <si>
    <t>硬化道路4468平方米，15cm厚C25商砼路面，每平方造价95元。补齐农村基础设施短板，方便群众生产生活，受益脱贫户、监测户40户</t>
  </si>
  <si>
    <t>魏城镇梁河下村</t>
  </si>
  <si>
    <t>硬化道路3762平方米，15cm厚C25商砼路面，每平方造价95元。补齐农村基础设施短板，方便群众生产生活，受益脱贫户、监测户58户</t>
  </si>
  <si>
    <t>魏城镇董河下村</t>
  </si>
  <si>
    <t>硬化道路3045平方米，15cm厚C25商砼路面，每平方造价95元。补齐农村基础设施短板，方便群众生产生活，受益脱贫户、监测户43户</t>
  </si>
  <si>
    <t>魏城镇邢于村</t>
  </si>
  <si>
    <t>硬化道路2154平方米，15cm厚C25商砼路面，每平方造价95元。补齐农村基础设施短板，方便群众生产生活，受益脱贫户、监测户62户</t>
  </si>
  <si>
    <t>硬化道路2350平方米，15cm厚C25商砼路面，每平方造价95元。补齐农村基础设施短板，方便群众生产生活，受益脱贫户、监测户90户</t>
  </si>
  <si>
    <t>棘针寨镇里八庄村</t>
  </si>
  <si>
    <t>硬化道路1164平方米，15cm厚C25商砼路面，每平方造价95元。补齐农村基础设施短板，方便群众生产生活，受益脱贫户、监测户149户</t>
  </si>
  <si>
    <t>仕望集镇崔阁村</t>
  </si>
  <si>
    <t>硬化道路1947平方米，15cm厚C25商砼路面，每平方造价95元。补齐农村基础设施短板，方便群众生产生活，受益脱贫户、监测户103户</t>
  </si>
  <si>
    <t>仕望集镇前连街村</t>
  </si>
  <si>
    <t>硬化道路3050平方米，15cm厚C25商砼路面，每平方造价95元。补齐农村基础设施短板，方便群众生产生活，受益脱贫户、监测户16户</t>
  </si>
  <si>
    <t>泊口镇华南村</t>
  </si>
  <si>
    <t>硬化道路3675平方米，15cm厚C25商砼路面，每平方造价95元。补齐农村基础设施短板，方便群众生产生活，受益脱贫户、监测户20户</t>
  </si>
  <si>
    <t>泊口镇华北村</t>
  </si>
  <si>
    <t>硬化道路768平方米，15cm厚C25商砼路面，每平方造价95元。补齐农村基础设施短板，方便群众生产生活，受益脱贫户、监测户33户</t>
  </si>
  <si>
    <t>回隆镇南营村</t>
  </si>
  <si>
    <t>硬化道路1668平方米，15cm厚C25商砼路面，每平方造价95元。补齐农村基础设施短板，方便群众生产生活，受益脱贫户、监测户73户</t>
  </si>
  <si>
    <t>硬化道路7532平方米，15cm厚C25商砼路面，每平方造价95元。补齐农村基础设施短板，方便群众生产生活，受益脱贫户、监测户133户</t>
  </si>
  <si>
    <t>回隆镇李大汪村</t>
  </si>
  <si>
    <t>硬化道路1927平方米，15cm厚C25商砼路面，每平方造价95元。补齐农村基础设施短板，方便群众生产生活，受益脱贫户、监测户106户</t>
  </si>
  <si>
    <t>回隆镇北街村</t>
  </si>
  <si>
    <t>硬化道路5238平方米，15cm厚C25商砼路面，每平方造价95元。补齐农村基础设施短板，方便群众生产生活，受益脱贫户、监测户101户</t>
  </si>
  <si>
    <t>车往镇东仓口村</t>
  </si>
  <si>
    <t>硬化道路5633平方米，15cm厚C25商砼路面，每平方造价95元。补齐农村基础设施短板，方便群众生产生活，受益脱贫户、监测户171户</t>
  </si>
  <si>
    <t>硬化道路1298平方米，15cm厚C25商砼路面，每平方造价95元。补齐农村基础设施短板，方便群众生产生活，受益脱贫户、监测户131户</t>
  </si>
  <si>
    <t>硬化道路2027平方米，15cm厚C25商砼路面，每平方造价95元。补齐农村基础设施短板，方便群众生产生活，受益脱贫户、监测户124户</t>
  </si>
  <si>
    <t>硬化道路3045平方米，15cm厚C25商砼路面，每平方造价95元。补齐农村基础设施短板，方便群众生产生活，受益脱贫户、监测户59户</t>
  </si>
  <si>
    <t>前大磨乡张庄村</t>
  </si>
  <si>
    <t>硬化道路5168平方米，15cm厚3：7灰土垫层，15cm厚C25商砼路面，每平方造价115元。补齐农村基础设施短板，方便群众生产生活，受益脱贫户、监测户39户</t>
  </si>
  <si>
    <t>牙里镇牙南村</t>
  </si>
  <si>
    <t>硬化道路4748平方米，15cm厚C25商砼路面，每平方造价95元。补齐农村基础设施短板，方便群众生产生活，受益脱贫户、监测户62户</t>
  </si>
  <si>
    <t>双井镇姬照河村</t>
  </si>
  <si>
    <t>硬化道路2898平方米，5cm沥青混凝土面层，每平方造价75元。补齐农村基础设施短板，方便群众生产生活，受益脱贫户、监测户35户</t>
  </si>
  <si>
    <t>边马镇李庄村</t>
  </si>
  <si>
    <t>硬化道路8393平方米，5cm厚沥青混凝土面层，每平方造价75元。补齐农村基础设施短板，方便群众生产生活，受益脱贫户、监测户126户</t>
  </si>
  <si>
    <t>仕望集镇陈庄村</t>
  </si>
  <si>
    <t>硬化道路5736平方米，15cm厚C25商砼路面，每平方造价106元。补齐农村基础设施短板，方便群众生产生活，受益脱贫户、监测户31户</t>
  </si>
  <si>
    <t>修建雨水排水528米，每米造价1100元，污水排水1434米，每米造价1408元。补齐农村基础设施短板，方便群众生产生活，受益脱贫户、监测户31户</t>
  </si>
  <si>
    <t>边马镇范骈村</t>
  </si>
  <si>
    <t>硬化道路1880平方米，15cm厚C25商砼路面，每平方造价100元。补齐农村基础设施短板，方便群众生产生活，受益脱贫户、监测户81户</t>
  </si>
  <si>
    <t>双井镇北照河村</t>
  </si>
  <si>
    <t>硬化道路1340平方米，15cm厚C25商砼路面，硬化道路2020平方米，15cm三七灰土基层18cm厚 C25混凝土面层，每平方平均造价95元。补齐农村基础设施短板，方便群众生产生活，受益脱贫户、监测户47户</t>
  </si>
  <si>
    <t>硬化道路3316平方米，5cm沥青混凝土面层，现浇混凝土路肩，热熔标线，每平方造价100元。补齐农村基础设施短板，方便群众生产生活，受益脱贫户、监测户73户</t>
  </si>
  <si>
    <t>北台头乡南台头村</t>
  </si>
  <si>
    <t>硬化道路7416平方米，原混凝土路路面拆除外运，15cm厚C25商砼路面，每平方造价103元。补齐农村基础设施短板，方便群众生产生活，受益脱贫户、监测户81户</t>
  </si>
  <si>
    <t>前大磨乡赵枣林村</t>
  </si>
  <si>
    <t>硬化道路2540平方米，做15cm3:7灰土垫层，15cm厚C25商砼路面，每平方造价110元。补齐农村基础设施短板，方便群众生产生活，受益脱贫户、监测户66户</t>
  </si>
  <si>
    <t>修建排水沟242米，每平方造价120元。补齐农村基础设施短板，方便群众生产生活，受益脱贫户、监测户66户</t>
  </si>
  <si>
    <t>前大磨乡公议会村</t>
  </si>
  <si>
    <t>硬化道路9332平方米，15cm厚C25商砼路面4421平方米，5cm沥青路面4920平方米，每平方平均造价85元。补齐农村基础设施短板，方便群众生产生活，受益脱贫户、监测户122户</t>
  </si>
  <si>
    <t>车往镇小营村</t>
  </si>
  <si>
    <t>硬化道路2090.5平方米，原路面拆除外运后铺筑15cm厚C25商砼路面，每平方造价100元。补齐农村基础设施短板，方便群众生产生活，受益脱贫户、监测户136户</t>
  </si>
  <si>
    <t>修建排水沟479米，挖沟槽土方，下管，砌筑检查井及收水井，回填,路面恢复，每平方造价1085.6元。补齐农村基础设施短板，方便群众生产生活，受益脱贫户、监测户136户</t>
  </si>
  <si>
    <t>硬化道路7370平方米，原水泥路面拆除，做3:7灰土，15cm厚C25商砼路面，每平方造价120元。补齐农村基础设施短板，方便群众生产生活，受益脱贫户、监测户45户</t>
  </si>
  <si>
    <t>沙口集镇大斜街路桥建设项目</t>
  </si>
  <si>
    <t>沙口集镇大斜街</t>
  </si>
  <si>
    <t>硬化道路16241平方米，10cm柏油路面10000平方米，15cm水稳垫层，每平方造价150元，建设生产桥1座；15cm厚C25商砼路面6241平方米，每平方造价342元，补齐农村基础设施短板，方便群众生产生活，受益脱贫户、监测户62户</t>
  </si>
  <si>
    <t>边马镇效化村</t>
  </si>
  <si>
    <t>硬化道路6482平方米，5cm柏油路面，原路面拉毛后铺设，每平方造价85元。补齐农村基础设施短板，方便群众生产生活，受益脱贫户、监测户109户</t>
  </si>
  <si>
    <t>冀财社（2022）186号省级危房改造资金</t>
  </si>
  <si>
    <t>农村污水治理项目</t>
  </si>
  <si>
    <t>东代固镇北张庄村、边马镇高堤村、沙口集镇六十疃村、德政镇德一村</t>
  </si>
  <si>
    <t>修建污水管网5376米，每米造价1100元；雨水管网3663米，每米造价962.4元。硬化道路13827平方米，15cm厚C25商砼路面，每平方造价95元；15cm厚三七灰土基层5085平方米，每平方造价20元；硬化便道7083平米，10cm厚C25商砼路面，每平方造价70元；硬化道路11330平方米，5cm厚沥青路面，每平方造价75元；补齐农村基础设施短板，方便群众生产生活，受益脱贫户、监测户143户</t>
  </si>
  <si>
    <t>冀财农〔2022〕136号513.4，冀财农〔2022〕155号486.6</t>
  </si>
  <si>
    <t>沙口集镇大斜街村</t>
  </si>
  <si>
    <t>硬化道路9450平方米，每平方造价209元。补齐农村基础设施短板，方便群众生产生活，受益脱贫户、监测户62户</t>
  </si>
  <si>
    <t>冀财农（2023）74号省级农业生产发展资金</t>
  </si>
  <si>
    <t>建设排水设施2477米，每米造价400元。补齐农村基础设施短板，方便群众生产生活，受益脱贫户、监测户62户</t>
  </si>
  <si>
    <t>村内污水项目</t>
  </si>
  <si>
    <t>建设污水设施2477米，每米造价1100元。补齐农村基础设施短板，方便群众生产生活，受益脱贫户、监测户62户</t>
  </si>
  <si>
    <t>培训费</t>
  </si>
  <si>
    <t>就业项目</t>
  </si>
  <si>
    <t>对脱贫劳动力（含监测对象）进行产业、就业技能培训，计划培训3000人</t>
  </si>
  <si>
    <t>雨露计划项目</t>
  </si>
  <si>
    <t>其他项目</t>
  </si>
  <si>
    <t>对脱贫户（含防返贫监测户）家庭子女接受中等职业教育在读生进行补贴，每生每学年补贴3000元，计划补贴1666人。</t>
  </si>
  <si>
    <t>脱贫户和监测户交通补贴</t>
  </si>
  <si>
    <t>对市内县外（跨县）、省内市外（跨市）及省外务工的脱贫人口、防贫监测对象，分别给予跨县每年100元，跨市每年200元、跨省每年300元的一次性交通补贴，计划补贴约7000人</t>
  </si>
  <si>
    <t>邯财农(2023)7号市级财政衔接资金</t>
  </si>
  <si>
    <t>带贫主体生产和稳岗补贴</t>
  </si>
  <si>
    <t>对带动脱贫人口（含防返贫监测对象）稳定就业3个月以上的帮扶微工厂或新型经营主体，每带动1个脱贫劳动力，给予企业每人每年1000元的一次性奖补，计划补贴约90个经营主体</t>
  </si>
  <si>
    <t>邯财农(2023)7号市级财政衔接资金，冀财农〔2022〕155号省级财政衔接资金</t>
  </si>
  <si>
    <t>邯财农(2023)7号253.93，冀财农〔2022〕155号26.07</t>
  </si>
  <si>
    <t>脱贫劳动力公益岗位补贴项目</t>
  </si>
  <si>
    <t>对脱贫劳动力（含防返贫监测对象）公益岗位人员进行补助，每人每月补助300元，计划补助3041人</t>
  </si>
  <si>
    <t>邯财农(2023)7号市级财政衔接资金，魏财预（2023）1号县级财政衔接资金</t>
  </si>
  <si>
    <t>邯财农(2023)7号795万元,魏财预（2023）1号300万元</t>
  </si>
  <si>
    <t>项目管理费</t>
  </si>
  <si>
    <t>用于项目规划设计、可行性论证、预决算、监理、验收等环节</t>
  </si>
  <si>
    <t>附件4</t>
  </si>
  <si>
    <t>魏县2023年度统筹整合使用财政涉农资金项目计划清单
（非贫困村基础设施项目）</t>
  </si>
  <si>
    <t>德政镇王庄村</t>
  </si>
  <si>
    <t>硬化道路3419平方米，15cm厚C25商砼路面，每平方造价95元。补齐农村基础设施短板，方便群众生产生活，受益脱贫户、监测户18户</t>
  </si>
  <si>
    <t>德政镇德二村</t>
  </si>
  <si>
    <t>硬化道路19518平方米，15cm厚C25商砼路面，每平方造价95元。补齐农村基础设施短板，方便群众生产生活，受益脱贫户、监测户33户</t>
  </si>
  <si>
    <t>德政镇德三村</t>
  </si>
  <si>
    <t>硬化道路1311平方米，15cm厚C25商砼路面，每平方造价95元。补齐农村基础设施短板，方便群众生产生活，受益脱贫户、监测户12户</t>
  </si>
  <si>
    <t>东代固镇后闫庄村</t>
  </si>
  <si>
    <t>硬化道路5150平方米，15cm厚C25商砼路面，每平方造价95元。补齐农村基础设施短板，方便群众生产生活，受益脱贫户、监测户24户</t>
  </si>
  <si>
    <t>东代固镇北张庄村</t>
  </si>
  <si>
    <t>硬化道路19018平方米，15cm厚C25商砼路面，每平方造价57.14元。补齐农村基础设施短板，方便群众生产生活，受益脱贫户、监测户25户</t>
  </si>
  <si>
    <t>东代固镇后罗庄村</t>
  </si>
  <si>
    <t>硬化道路23648平方米，15cm厚C25商砼路面，每平方造价95元。补齐农村基础设施短板，方便群众生产生活，受益脱贫户、监测户20户</t>
  </si>
  <si>
    <t>野胡拐乡蔡东村</t>
  </si>
  <si>
    <t>硬化道路9369平方米，15cm厚C25商砼路面，每平方造价95元。补齐农村基础设施短板，方便群众生产生活，受益脱贫户、监测户13户</t>
  </si>
  <si>
    <t>野胡拐乡蔡中村</t>
  </si>
  <si>
    <t>硬化道路3651平方米，15cm厚C25商砼路面，每平方造价95元。补齐农村基础设施短板，方便群众生产生活，受益脱贫户、监测户14户</t>
  </si>
  <si>
    <t>野胡拐乡霍家庄村</t>
  </si>
  <si>
    <t>硬化道路3884平方米，15cm厚C25商砼路面，每平方造价95元。补齐农村基础设施短板，方便群众生产生活，受益脱贫户、监测户1户</t>
  </si>
  <si>
    <t>野胡拐乡连路固村</t>
  </si>
  <si>
    <t>硬化道路4107平方米，15cm厚C25商砼路面，每平方造价95元。补齐农村基础设施短板，方便群众生产生活，受益脱贫户、监测户17户</t>
  </si>
  <si>
    <t>沙口集镇六十疃村</t>
  </si>
  <si>
    <t>硬化道路888平方米，15cm厚C25商砼路面，每平方造价95元。补齐农村基础设施短板，方便群众生产生活，受益脱贫户、监测户21户</t>
  </si>
  <si>
    <t>沙口集镇沙圪塔村</t>
  </si>
  <si>
    <t>硬化道路3611平方米，15cm厚C25商砼路面，每平方造价95元。补齐农村基础设施短板，方便群众生产生活，受益脱贫户、监测户22户</t>
  </si>
  <si>
    <t>魏城镇刘河下村</t>
  </si>
  <si>
    <t>硬化道路1384平方米，15cm厚C25商砼路面，每平方造价95元。补齐农村基础设施短板，方便群众生产生活，受益脱贫户、监测户14户</t>
  </si>
  <si>
    <t>魏城镇靳于村</t>
  </si>
  <si>
    <t>硬化道路2013平方米，15cm厚C25商砼路面，每平方造价95元。补齐农村基础设施短板，方便群众生产生活，受益脱贫户、监测户24户</t>
  </si>
  <si>
    <t>魏城镇常于村</t>
  </si>
  <si>
    <t>硬化道路2387平方米，15cm厚C25商砼路面，每平方造价95元。补齐农村基础设施短板，方便群众生产生活，受益脱贫户、监测户24户</t>
  </si>
  <si>
    <t>魏城镇孟于村</t>
  </si>
  <si>
    <t>硬化道路2354平方米，15cm厚C25商砼路面，每平方造价95元。补齐农村基础设施短板，方便群众生产生活，受益脱贫户、监测户26户</t>
  </si>
  <si>
    <t>魏城镇西南温村</t>
  </si>
  <si>
    <t>硬化道路5037平方米，15cm厚C25商砼路面，每平方造价95元。补齐农村基础设施短板，方便群众生产生活，受益脱贫户、监测户56户</t>
  </si>
  <si>
    <t>魏城镇南温店村</t>
  </si>
  <si>
    <t>硬化道路1272平方米，15cm厚C25商砼路面，每平方造价95元。补齐农村基础设施短板，方便群众生产生活，受益脱贫户、监测户31户</t>
  </si>
  <si>
    <t>魏城镇李辛寨村</t>
  </si>
  <si>
    <t>硬化道路1228平方米，15cm厚C25商砼路面，每平方造价95元。补齐农村基础设施短板，方便群众生产生活，受益脱贫户、监测户10户</t>
  </si>
  <si>
    <t>魏城镇庞庄村</t>
  </si>
  <si>
    <t>硬化道路1970平方米，15cm厚C25商砼路面，每平方造价95元。补齐农村基础设施短板，方便群众生产生活，受益脱贫户、监测户31户</t>
  </si>
  <si>
    <t>棘针寨镇棘针寨村</t>
  </si>
  <si>
    <t>硬化道路4562平方米，15cm厚C25商砼路面，每平方造价95元。补齐农村基础设施短板，方便群众生产生活，受益脱贫户、监测户32户</t>
  </si>
  <si>
    <t>棘针寨镇马胡寨村</t>
  </si>
  <si>
    <t>硬化道路5277平方米，15cm厚C25商砼路面，每平方造价95元。补齐农村基础设施短板，方便群众生产生活，受益脱贫户、监测户16户</t>
  </si>
  <si>
    <t>棘针寨镇后屯村</t>
  </si>
  <si>
    <t>硬化道路4111平方米，15cm厚C25商砼路面，每平方造价95元。补齐农村基础设施短板，方便群众生产生活，受益脱贫户、监测户10户</t>
  </si>
  <si>
    <t>棘针寨镇徐小庄村</t>
  </si>
  <si>
    <t>硬化道路2212平方米，15cm厚C25商砼路面，每平方造价95元。补齐农村基础设施短板，方便群众生产生活，受益脱贫户、监测户25户</t>
  </si>
  <si>
    <t>棘针寨镇邓二庄村</t>
  </si>
  <si>
    <t>硬化道路3248平方米，15cm厚C25商砼路面，每平方造价95元。补齐农村基础设施短板，方便群众生产生活，受益脱贫户、监测户21户</t>
  </si>
  <si>
    <t>棘针寨镇相公庄村</t>
  </si>
  <si>
    <t>硬化道路7080平方米，15cm厚C25商砼路面，每平方造价95元。补齐农村基础设施短板，方便群众生产生活，受益脱贫户、监测户21户</t>
  </si>
  <si>
    <t>仕望集镇浅町村</t>
  </si>
  <si>
    <t>硬化道路2676平方米，15cm厚C25商砼路面，每平方造价95元。补齐农村基础设施短板，方便群众生产生活，受益脱贫户、监测户5户</t>
  </si>
  <si>
    <t>仕望集镇何庄村</t>
  </si>
  <si>
    <t>硬化道路3676平方米，15cm厚C25商砼路面，每平方造价95元。补齐农村基础设施短板，方便群众生产生活，受益脱贫户、监测户4户</t>
  </si>
  <si>
    <t>仕望集镇张街村</t>
  </si>
  <si>
    <t>硬化道路1989平方米，15cm厚C25商砼路面，每平方造价95元。补齐农村基础设施短板，方便群众生产生活，受益脱贫户、监测户3户</t>
  </si>
  <si>
    <t>仕望集镇后连街村</t>
  </si>
  <si>
    <t>硬化道路3429平方米，15cm厚C25商砼路面，每平方造价95元。补齐农村基础设施短板，方便群众生产生活，受益脱贫户、监测户9户</t>
  </si>
  <si>
    <t>仕望集镇仕中村</t>
  </si>
  <si>
    <t>硬化道路1764平方米，15cm厚C25商砼路面，每平方造价95元。补齐农村基础设施短板，方便群众生产生活，受益脱贫户、监测户10户</t>
  </si>
  <si>
    <t>仕望集镇仕南村</t>
  </si>
  <si>
    <t>硬化道路1562平方米，15cm厚C25商砼路面，每平方造价95元。补齐农村基础设施短板，方便群众生产生活，受益脱贫户、监测户2户</t>
  </si>
  <si>
    <t>仕望集镇砖井村</t>
  </si>
  <si>
    <t>硬化道路3252平方米，15cm厚C25商砼路面，每平方造价95元。补齐农村基础设施短板，方便群众生产生活，受益脱贫户、监测户6户</t>
  </si>
  <si>
    <t>仕望集镇郭仕望村</t>
  </si>
  <si>
    <t>硬化道路9905平方米，15cm厚C25商砼路面，每平方造价95元。补齐农村基础设施短板，方便群众生产生活，受益脱贫户、监测户9户</t>
  </si>
  <si>
    <t>仕望集镇张仕望村</t>
  </si>
  <si>
    <t>硬化道路3432平方米，15cm厚C25商砼路面，每平方造价95元。补齐农村基础设施短板，方便群众生产生活，受益脱贫户、监测户15户</t>
  </si>
  <si>
    <t>泊口镇张庄西村</t>
  </si>
  <si>
    <t>硬化道路6244平方米，15cm厚C25商砼路面，每平方造价95元。补齐农村基础设施短板，方便群众生产生活，受益脱贫户、监测户20户</t>
  </si>
  <si>
    <t>泊口镇前佃坡村</t>
  </si>
  <si>
    <t>硬化道路2076平方米，15cm厚C25商砼路面，每平方造价95元。补齐农村基础设施短板，方便群众生产生活，受益脱贫户、监测户23户</t>
  </si>
  <si>
    <t>泊口镇大王庄村</t>
  </si>
  <si>
    <t>硬化道路6213平方米，15cm厚C25商砼路面，每平方造价95元。补齐农村基础设施短板，方便群众生产生活，受益脱贫户、监测户13户</t>
  </si>
  <si>
    <t>泊口镇后佃坡村</t>
  </si>
  <si>
    <t>硬化道路3255平方米，15cm厚C25商砼路面，每平方造价95元。补齐农村基础设施短板，方便群众生产生活，受益脱贫户、监测户14户</t>
  </si>
  <si>
    <t>回隆镇后朋固村</t>
  </si>
  <si>
    <t>硬化道路5767平方米，15cm厚C25商砼路面，每平方造价95元。补齐农村基础设施短板，方便群众生产生活，受益脱贫户、监测户21户</t>
  </si>
  <si>
    <t>回隆镇东街村</t>
  </si>
  <si>
    <t>硬化道路9819平方米，15cm厚C25商砼路面，每平方造价95元。补齐农村基础设施短板，方便群众生产生活，受益脱贫户、监测户20户</t>
  </si>
  <si>
    <t>回隆镇南街东村</t>
  </si>
  <si>
    <t>硬化道路4354平方米，15cm厚C25商砼路面，每平方造价95元。补齐农村基础设施短板，方便群众生产生活，受益脱贫户、监测户8户</t>
  </si>
  <si>
    <t>回隆镇南街西村</t>
  </si>
  <si>
    <t>硬化道路3084平方米，15cm厚C25商砼路面，每平方造价95元。补齐农村基础设施短板，方便群众生产生活，受益脱贫户、监测户81户</t>
  </si>
  <si>
    <t>回隆镇韩小汪南村</t>
  </si>
  <si>
    <t>硬化道路4092平方米，15cm厚C25商砼路面，每平方造价95元。补齐农村基础设施短板，方便群众生产生活，受益脱贫户、监测户17户</t>
  </si>
  <si>
    <t>回隆镇步村</t>
  </si>
  <si>
    <t>硬化道路3159平方米，15cm厚C25商砼路面，每平方造价95元。补齐农村基础设施短板，方便群众生产生活，受益脱贫户、监测户9户</t>
  </si>
  <si>
    <t>车往镇西仓口村</t>
  </si>
  <si>
    <t>硬化道路2163平方米，15cm厚C25商砼路面，每平方造价95元。补齐农村基础设施短板，方便群众生产生活，受益脱贫户、监测户23户</t>
  </si>
  <si>
    <t>车往镇秦庄村</t>
  </si>
  <si>
    <t>硬化道路2343平方米，15cm厚C25商砼路面，每平方造价95元。补齐农村基础设施短板，方便群众生产生活，受益脱贫户、监测户26户</t>
  </si>
  <si>
    <t>车往镇保定庄村</t>
  </si>
  <si>
    <t>硬化道路5417平方米，15cm厚C25商砼路面，每平方造价95元。补齐农村基础设施短板，方便群众生产生活，受益脱贫户、监测户47户</t>
  </si>
  <si>
    <t>车往镇王小屯村</t>
  </si>
  <si>
    <t>硬化道路2140平方米，15cm厚C25商砼路面，每平方造价95元。补齐农村基础设施短板，方便群众生产生活，受益脱贫户、监测户20户</t>
  </si>
  <si>
    <t>车往镇郝东村</t>
  </si>
  <si>
    <t>硬化道路2205平方米，15cm厚C25商砼路面，每平方造价95元。补齐农村基础设施短板，方便群众生产生活，受益脱贫户、监测户17户</t>
  </si>
  <si>
    <t>车往镇郝北村</t>
  </si>
  <si>
    <t>硬化道路2136平方米，15cm厚C25商砼路面，每平方造价95元。补齐农村基础设施短板，方便群众生产生活，受益脱贫户、监测户34户</t>
  </si>
  <si>
    <t>车往镇郝南村</t>
  </si>
  <si>
    <t>硬化道路2205平方米，15cm厚C25商砼路面，每平方造价95元。补齐农村基础设施短板，方便群众生产生活，受益脱贫户、监测户12户</t>
  </si>
  <si>
    <t>牙里镇牙西村</t>
  </si>
  <si>
    <t>硬化道路3490.5平方米，15cm厚C25商砼路面，每平方造价95元。补齐农村基础设施短板，方便群众生产生活，受益脱贫户、监测户22户</t>
  </si>
  <si>
    <t>牙里镇西吕村</t>
  </si>
  <si>
    <t>硬化道路2364平方米，15cm厚C25商砼路面，每平方造价95元。补齐农村基础设施短板，方便群众生产生活，受益脱贫户、监测户33户</t>
  </si>
  <si>
    <t>车往镇车往东村</t>
  </si>
  <si>
    <t>硬化道路4000平方米，15cm厚C25商砼路面，每平方造价91元。补齐农村基础设施短板，方便群众生产生活，受益脱贫户、监测户30户</t>
  </si>
  <si>
    <t>车往镇前仓口村</t>
  </si>
  <si>
    <t>硬化道路5276平方米，5cm沥青混凝土，每平方造价72元。补齐农村基础设施短板，方便群众生产生活，受益脱贫户、监测户56户</t>
  </si>
  <si>
    <t>车往镇东上村</t>
  </si>
  <si>
    <t>硬化道路8743平方米，15cm厚C25商砼路面，每平方造价91元。补齐农村基础设施短板，方便群众生产生活，受益脱贫户、监测户32户</t>
  </si>
  <si>
    <t>车往镇栗庄村</t>
  </si>
  <si>
    <t>硬化道路4868平方米，15cm厚C25商砼路面，15cm厚3：7灰土812平方米，每平方造价95元。补齐农村基础设施短板，方便群众生产生活，受益脱贫户、监测户25户</t>
  </si>
  <si>
    <t>车往镇南上村东村</t>
  </si>
  <si>
    <t>硬化道路2500平方米，15cm厚C25商砼路面，每平方造价91元。补齐农村基础设施短板，方便群众生产生活，受益脱贫户、监测户14户</t>
  </si>
  <si>
    <t>边马镇任庄村</t>
  </si>
  <si>
    <t>硬化道路2693平方米，15cm厚C25商砼路面，15cm3:7灰土垫层115平方米，每平方造价96元。补齐农村基础设施短板，方便群众生产生活，受益脱贫户、监测户24户</t>
  </si>
  <si>
    <t>大兴庄镇小辛庄村</t>
  </si>
  <si>
    <t>硬化道路1695平方米，15cm厚C25商砼路面620平方米，10cm厚C25混凝土1075平方米，每平方造价976元。补齐农村基础设施短板，方便群众生产生活，受益脱贫户、监测户15户</t>
  </si>
  <si>
    <t>大兴庄镇大西村</t>
  </si>
  <si>
    <t>硬化便道717.5平方米，10cm厚C25商砼路面，便道砖3695平方米每平方平均造价79元。补齐农村基础设施短板，方便群众生产生活，受益脱贫户、监测户29户</t>
  </si>
  <si>
    <t>硬化道路4115平方米，18cm水泥稳定层，井提升，5cm沥青混凝土面层，滑膜路沿石，每平方造价148元。补齐农村基础设施短板，方便群众生产生活，受益脱贫户、监测户13户</t>
  </si>
  <si>
    <t>双井镇后文义村</t>
  </si>
  <si>
    <t>硬化道路4959平方米，15cm厚C25商砼路面280平方米，5cm沥青混凝土面层4679平方米，每平方造价73元。补齐农村基础设施短板，方便群众生产生活，受益脱贫户、监测户17户</t>
  </si>
  <si>
    <t>张二庄镇东中烟村</t>
  </si>
  <si>
    <t>硬化道路2319平方米，15cm3:7灰土垫层，15cm厚C25商砼路面，每平方造价110元。补齐农村基础设施短板，方便群众生产生活，受益脱贫户、监测户17户</t>
  </si>
  <si>
    <t>张二庄镇张庄东村</t>
  </si>
  <si>
    <t>硬化道路4012平方米，15cm厚C25商砼路面，每平方造价91元。补齐农村基础设施短板，方便群众生产生活，受益脱贫户、监测户26户</t>
  </si>
  <si>
    <t>张二庄镇西普安村</t>
  </si>
  <si>
    <t>硬化道路3980平方米，15cm厚C25商砼路面，每平方造价91元。补齐农村基础设施短板，方便群众生产生活，受益脱贫户、监测户16户</t>
  </si>
  <si>
    <t>北皋镇六座楼村</t>
  </si>
  <si>
    <t>硬化道路1628平方米，15cm厚C25商砼路面，10cmC25商砼1628平方米，每平方平均造价79元。补齐农村基础设施短板，方便群众生产生活，受益脱贫户、监测户28户</t>
  </si>
  <si>
    <t>北皋镇后石岗村</t>
  </si>
  <si>
    <t>硬化道路3505平方米，5cm沥青混凝土面层，基层修补10cm200平方米，每平方平均造价77元。补齐农村基础设施短板，方便群众生产生活，受益脱贫户、监测户22户</t>
  </si>
  <si>
    <t>硬化道路2611平方米，15cm厚C25商砼路面，每平方造价91元。补齐农村基础设施短板，方便群众生产生活，受益脱贫户、监测户13户</t>
  </si>
  <si>
    <t>南双庙镇集西村</t>
  </si>
  <si>
    <t>硬化道路2088平方米，5cm沥青混凝土面层，每平方造价72元。补齐农村基础设施短板，方便群众生产生活，受益脱贫户、监测户25户</t>
  </si>
  <si>
    <t>南双庙镇河岸上村</t>
  </si>
  <si>
    <t>硬化道路4372平方米，15cm厚C25商砼路面，每平方造价91元。补齐农村基础设施短板，方便群众生产生活，受益脱贫户、监测户81户</t>
  </si>
  <si>
    <t>北台头乡小王庄村</t>
  </si>
  <si>
    <t>硬化道路6372平方米，5cm沥青混凝土面层，每平方造价73元。补齐农村基础设施短板，方便群众生产生活，受益脱贫户、监测户27户</t>
  </si>
  <si>
    <t>修建道路边沟1433米，每米造价111元。补齐农村基础设施短板，方便群众生产生活，受益脱贫户、监测户27户</t>
  </si>
  <si>
    <t>北台头乡尹甘固村</t>
  </si>
  <si>
    <t>修建道路边沟181米，每米造价386元。补齐农村基础设施短板，方便群众生产生活，受益脱贫户、监测户37户</t>
  </si>
  <si>
    <t>硬化道路4395平方米，原路面拆除，做18cm厚水稳，铺筑5cm厚沥青混凝土路面，每平方造价134元。补齐农村基础设施短板，方便群众生产生活，受益脱贫户、监测户37户</t>
  </si>
  <si>
    <t>回隆镇孔大汪村</t>
  </si>
  <si>
    <t>硬化道路2913平方米，15cm厚C25商砼路面，每平方造价91元。补齐农村基础设施短板，方便群众生产生活，受益脱贫户、监测户37户</t>
  </si>
  <si>
    <t>回隆镇崔小汪村</t>
  </si>
  <si>
    <t>安装路灯89盏，每盏造价1157元。补齐农村基础设施短板，方便群众生产生活，受益脱贫户、监测户61户</t>
  </si>
  <si>
    <t>街道办南关村</t>
  </si>
  <si>
    <t>硬化道路10400平方米，15cm厚C25商砼路面，每平方造价91元。补齐农村基础设施短板，方便群众生产生活，受益脱贫户、监测户4户</t>
  </si>
  <si>
    <t>沙口集镇六十町村</t>
  </si>
  <si>
    <t>硬化道路14970平方米，15cm厚C25商砼路面2930平方米，8cm厚C25水泥混凝土12040平方米，每平方平均造价64元。补齐农村基础设施短板，方便群众生产生活，受益脱贫户、监测户21户</t>
  </si>
  <si>
    <t>硬化道路10170平方米，15cm3:7灰土垫层15cm厚C25商砼路面5085平方米，5cm沥青混凝土面层5085平方米，10cm水泥混凝土便道5085平方米，每平方平均造价95元，建设污水管网2145米，雨水管网1539米每米造价1640元。补齐农村基础设施短板，方便群众生产生活，受益脱贫户、监测户25户</t>
  </si>
  <si>
    <t>双井镇李照河村</t>
  </si>
  <si>
    <t>硬化道路3452平方米，15cm厚C25商砼路面，每平方造价101元。补齐农村基础设施短板，方便群众生产生活，受益脱贫户、监测户46户</t>
  </si>
  <si>
    <t>大马村乡东八里村</t>
  </si>
  <si>
    <t>硬化道路4925平方米，15cm厚C25商砼路面2904平方米，5cm沥青混凝土面层2021平方米，每平方造价75元。补齐农村基础设施短板，方便群众生产生活，受益脱贫户、监测户13户</t>
  </si>
  <si>
    <t>修建雨水边沟579米，每米造价120元。补齐农村基础设施短板，方便群众生产生活，受益脱贫户、监测户13户</t>
  </si>
  <si>
    <t>大马村乡楼寺头村</t>
  </si>
  <si>
    <t>硬化道路4711平方米，15cm厚C25商砼路面1077平方米，水泥混凝土便道3634平方米，每平方平均造价80元。补齐农村基础设施短板，方便群众生产生活，受益脱贫户、监测户22户</t>
  </si>
  <si>
    <t>硬化道路2833平方米，15cm厚C25商砼路面728平方米，c25商砼10cm便道2105平方米，每平方平均造价81元。补齐农村基础设施短板，方便群众生产生活，受益脱贫户、监测户9户</t>
  </si>
  <si>
    <t>边马镇朱村</t>
  </si>
  <si>
    <t>安装路灯120盏，每盏造价2850元。补齐农村基础设施短板，方便群众生产生活，受益脱贫户、监测户24户</t>
  </si>
  <si>
    <t>边马镇边北村</t>
  </si>
  <si>
    <t>硬化道路3257.5平方米，15cm厚C25商砼路面353平方米，5cm厚沥青混凝土面层2905平方米，每平方平均造价77元。补齐农村基础设施短板，方便群众生产生活，受益脱贫户、监测户21户</t>
  </si>
  <si>
    <t>沙口集镇南沙口村</t>
  </si>
  <si>
    <t>硬化道路4164平方米，15cm厚C25商砼路面，15cm厚3:7灰土垫层，土方回填，每平方造价134元。补齐农村基础设施短板，方便群众生产生活，受益脱贫户、监测户32户</t>
  </si>
  <si>
    <t>沙口集镇李家口村</t>
  </si>
  <si>
    <t>硬化道路2401平方米，土方回填，路床整形，做15cm厚3：7灰土垫层，铺筑15cmC25混凝土面层。每平方造价126元。补齐农村基础设施短板，方便群众生产生活，受益脱贫户、监测户111户</t>
  </si>
  <si>
    <t>北皋镇西康町村</t>
  </si>
  <si>
    <t>硬化道路6591平方米，15cm厚C25商砼路面，每平方造价100元。补齐农村基础设施短板，方便群众生产生活，受益脱贫户、监测户11户</t>
  </si>
  <si>
    <t>张二庄镇北留固村</t>
  </si>
  <si>
    <t>硬化道路2073平方米，15cm厚C25商砼路面，每平方造价96元。补齐农村基础设施短板，方便群众生产生活，受益脱贫户、监测户16户</t>
  </si>
  <si>
    <t>魏城镇白仕望村</t>
  </si>
  <si>
    <t>硬化道路1550平方米，15cm厚C25商砼路面，每平方造价100元。补齐农村基础设施短板，方便群众生产生活，受益脱贫户、监测户35户</t>
  </si>
  <si>
    <t>修建排水沟50米，每米造价300元。补齐农村基础设施短板，方便群众生产生活，受益脱贫户、监测户35户</t>
  </si>
  <si>
    <t>田间道路硬化项目</t>
  </si>
  <si>
    <t>魏城镇大宋梨园</t>
  </si>
  <si>
    <t>硬化道路6691.5平方米，做50mm厚石粉，水泥砖每平方造价80元。补齐农村基础设施短板，方便群众生产生活，受益脱贫户、监测户90户</t>
  </si>
  <si>
    <t>泊口镇井西村</t>
  </si>
  <si>
    <t>硬化道路8145平方米，15cm厚C25商砼路面，每平方造价100元。补齐农村基础设施短板，方便群众生产生活，受益脱贫户、监测户28户</t>
  </si>
  <si>
    <t>张二庄镇东留固村</t>
  </si>
  <si>
    <t>硬化道路3048平方米，原水泥路面拆除，铺筑15cm厚C25商砼路面，每平方造价95元。补齐农村基础设施短板，方便群众生产生活，受益脱贫户、监测户18户</t>
  </si>
  <si>
    <t>南双庙镇清华村</t>
  </si>
  <si>
    <t>硬化便道4105.5平方米，铺筑10cmc25商砼便道，每平方造价75元。补齐农村基础设施短板，方便群众生产生活，受益脱贫户、监测户25户</t>
  </si>
  <si>
    <t>大兴庄镇侯高村</t>
  </si>
  <si>
    <t>硬化道路8070平方米，16cm4%水泥稳定层，16cm5%水泥稳定层铺筑+6cm中粒沥青+4cm细粒沥青，每平方造价270元。补齐农村基础设施短板，方便群众生产生活，受益脱贫户、监测户19户</t>
  </si>
  <si>
    <t>牙里镇侯东村</t>
  </si>
  <si>
    <t>硬化道路1911平方米，15cm厚C25商砼路面，每平方造价95元。补齐农村基础设施短板，方便群众生产生活，受益脱贫户、监测户38户</t>
  </si>
  <si>
    <t>棘针寨镇北寺庄村</t>
  </si>
  <si>
    <t>硬化道路1700平方米，原混凝土路面拆除后，铺筑15cm厚C25商砼路面，每平方造价94元。补齐农村基础设施短板，方便群众生产生活，受益脱贫户、监测户20户</t>
  </si>
  <si>
    <t>棘针寨镇侯庄村</t>
  </si>
  <si>
    <t>硬化道路2240平方米，铺筑5cm沥青混凝土面层，热熔标线。每平方造价85元。补齐农村基础设施短板，方便群众生产生活，受益脱贫户、监测户12户</t>
  </si>
  <si>
    <t>院堡镇磨庄村</t>
  </si>
  <si>
    <t>硬化道路2164平方米，15cm厚C25商砼路面，15cm3:7灰土垫层1200平方米，每平方造价113元。补齐农村基础设施短板，方便群众生产生活，受益脱贫户、监测户18户</t>
  </si>
  <si>
    <t>院堡镇中三东后村</t>
  </si>
  <si>
    <t>硬化道路2195平方米，原路面拆除外运，做15cm3:7灰土垫层，铺筑15cmc25商砼，每平方造价115元。补齐农村基础设施短板，方便群众生产生活，受益脱贫户、监测户24户</t>
  </si>
  <si>
    <t>硬化道路7952.5平方米，铺筑27cm水泥稳定层，喷洒粘油层、透油层，铺筑5cm沥青混凝土面层(含热熔标线）,每平方造价192元。补齐农村基础设施短板，方便群众生产生活，受益脱贫户、监测户14户</t>
  </si>
  <si>
    <t>建设排水设施1492米，每米造价150元。补齐农村基础设施短板，方便群众生产生活，受益脱贫户、监测户14户</t>
  </si>
  <si>
    <t>野胡拐乡合义村</t>
  </si>
  <si>
    <t>硬化道路9805.50平方米，5cm沥青混凝土面层，每平方造价100元。补齐农村基础设施短板，方便群众生产生活，受益脱贫户、监测户11户</t>
  </si>
  <si>
    <t>野胡拐乡蔡西村</t>
  </si>
  <si>
    <t>硬化道路3178平方米，铺筑18cm水泥稳定层，喷洒粘油层、透油层，铺筑5cm沥青混凝土面层,每平方造价180元。补齐农村基础设施短板，方便群众生产生活，受益脱贫户、监测户15户</t>
  </si>
  <si>
    <t>附件3：</t>
  </si>
  <si>
    <t>魏县2022年度统筹整合使用财政涉农资金项目计划清单</t>
  </si>
  <si>
    <t>上报已支出</t>
  </si>
  <si>
    <t>君乐宝乳业发展项目</t>
  </si>
  <si>
    <t>购置生产设施及设备，建设厂房等</t>
  </si>
  <si>
    <t>冀财农（2021）126号中央财政衔接资金</t>
  </si>
  <si>
    <t>魏县乡村振兴局</t>
  </si>
  <si>
    <t>下达</t>
  </si>
  <si>
    <t>不整合</t>
  </si>
  <si>
    <t>拟列入整合方案产业项目</t>
  </si>
  <si>
    <t>拟列入整合方案基础设施</t>
  </si>
  <si>
    <t>拟列入方案项目管理费</t>
  </si>
  <si>
    <t>产业比例</t>
  </si>
  <si>
    <t>中化农业机械种植现代化项目</t>
  </si>
  <si>
    <t>购置高温裹包机机械及设备等</t>
  </si>
  <si>
    <t>中央衔接资金</t>
  </si>
  <si>
    <t>梨花小镇产业发展项目</t>
  </si>
  <si>
    <t>5个特色小院建设</t>
  </si>
  <si>
    <t>省级衔接资金</t>
  </si>
  <si>
    <t>白沟产业园建设项目</t>
  </si>
  <si>
    <t>孵化基地建设项目</t>
  </si>
  <si>
    <t>边马镇任庄帮扶微工厂建设项目</t>
  </si>
  <si>
    <t>县级衔接资金</t>
  </si>
  <si>
    <t>东代固镇北张庄村微工厂设备购置项目</t>
  </si>
  <si>
    <t>市级衔接资金</t>
  </si>
  <si>
    <t>仕望集乡崔阁村微工厂设备购置项目</t>
  </si>
  <si>
    <t>中央农业发展资金</t>
  </si>
  <si>
    <t>魏城镇魏于村微工厂建设级设备购置项目</t>
  </si>
  <si>
    <t>南双庙镇河岸上村微工厂设备购置项目</t>
  </si>
  <si>
    <t>车往镇前仓口村微工厂设备购置项目</t>
  </si>
  <si>
    <t>牙里镇楼东村微工厂设备购置项目</t>
  </si>
  <si>
    <t>大马村乡二马村微工厂设备购置项目</t>
  </si>
  <si>
    <t>德政镇前小寨微工厂设备购置项目</t>
  </si>
  <si>
    <t>大辛庄乡庙东微工厂及设备</t>
  </si>
  <si>
    <t>支持蔬菜产业发展项目</t>
  </si>
  <si>
    <t>发展菜园阳台经济，建设蔬菜大棚及鱼菜共生配套项目等</t>
  </si>
  <si>
    <t>支持“一乡一业”“一村一品”产业项目</t>
  </si>
  <si>
    <t>双井镇李照河村懒人菇大棚建设项目</t>
  </si>
  <si>
    <t>车往镇申霖园区电商中心项目</t>
  </si>
  <si>
    <t>泊口镇坑塘经济发展及配套设施项目</t>
  </si>
  <si>
    <t>前大磨乡高标准农田机械设备购置项目</t>
  </si>
  <si>
    <t>院堡镇三家园区电商中心项目</t>
  </si>
  <si>
    <t>南双庙镇坑塘经济发展及配套设施项目</t>
  </si>
  <si>
    <t>沙口集贺祥社区桃花源旅游项目，主要购置观光车，建设小餐厅，建设旅游设施等</t>
  </si>
  <si>
    <t>支持梨乡水城乡村振兴示范片区项目</t>
  </si>
  <si>
    <t>文旅产业及配套设施建设</t>
  </si>
  <si>
    <t>冀财农（2021）126号中央财政衔接资金、冀财农（2021）143号省级财政衔接资金</t>
  </si>
  <si>
    <t>1079.21+6320.79</t>
  </si>
  <si>
    <t>用于项目前期方案编制、预算、审计结算、监理等项目费用支出</t>
  </si>
  <si>
    <t>对脱贫户和监测户小额贷款进行贴息</t>
  </si>
  <si>
    <t>冀财农（2021）143号省级财政衔接资金</t>
  </si>
  <si>
    <t>魏县全域硬化、亮化及环境整治项目</t>
  </si>
  <si>
    <t>冀财农（2021）126号中央财政衔接资金、冀财农（2021）143号省级财政衔接资金、魏财预（2022）1号县级财政衔接资金</t>
  </si>
  <si>
    <t>633.58+6579.94+2900</t>
  </si>
  <si>
    <t>中央支出633.58</t>
  </si>
  <si>
    <t>省级支出：4423.18</t>
  </si>
  <si>
    <t>修路项目</t>
  </si>
  <si>
    <t>双井镇永东村</t>
  </si>
  <si>
    <t>硬化道路7891平方米,15cm商砼路面</t>
  </si>
  <si>
    <t>邯财农[2022]8号市级财政衔接资金</t>
  </si>
  <si>
    <t>双井镇陈圈村</t>
  </si>
  <si>
    <t>硬化道路1760平方米,15cm商砼路面</t>
  </si>
  <si>
    <t>双井镇马郑圈村</t>
  </si>
  <si>
    <t>硬化道路1780平方米,15cm商砼路面</t>
  </si>
  <si>
    <t>硬化道路1880平方米,15cm商砼路面</t>
  </si>
  <si>
    <t>双井镇河南村村</t>
  </si>
  <si>
    <t>硬化道路5250平方米,15cm商砼路面</t>
  </si>
  <si>
    <t>硬化道路5000平方米,10cm商砼路面</t>
  </si>
  <si>
    <t>南双庙镇双北村</t>
  </si>
  <si>
    <t>南双庙镇双南村</t>
  </si>
  <si>
    <t>硬化道路7000平方米,15cm商砼路面</t>
  </si>
  <si>
    <t>边沟项目</t>
  </si>
  <si>
    <t>铺设边沟1400m</t>
  </si>
  <si>
    <t>食用菌大棚机械设备项目</t>
  </si>
  <si>
    <t>双井镇乡村振兴产业园区</t>
  </si>
  <si>
    <t>购置食用菌大棚配套设施一套</t>
  </si>
  <si>
    <t>帮扶微工厂</t>
  </si>
  <si>
    <t>边马镇西扬善村</t>
  </si>
  <si>
    <t>建设帮扶微工厂1座</t>
  </si>
  <si>
    <t>养殖圈舍设备</t>
  </si>
  <si>
    <t>大马村乡二马村</t>
  </si>
  <si>
    <t>购置养殖圈舍设备1套</t>
  </si>
  <si>
    <t>产业路及配套设施</t>
  </si>
  <si>
    <t>边马镇乡村振兴产业园区</t>
  </si>
  <si>
    <t>棚头及道路硬化11480平方米，蔬菜包装厂棚800平方米</t>
  </si>
  <si>
    <t>农业产业园建设项目</t>
  </si>
  <si>
    <t>现代农业园区</t>
  </si>
  <si>
    <t>农产品电商服务中心建设等</t>
  </si>
  <si>
    <t>冀财农（2021）134号中央农业生产发展资金、邯财农[2022]8号市级财政衔接资金</t>
  </si>
  <si>
    <t>魏县农业农村局</t>
  </si>
  <si>
    <t>405+174.74</t>
  </si>
  <si>
    <t>整合资金合计</t>
  </si>
  <si>
    <t>产业比例62.55</t>
  </si>
  <si>
    <t>支持梨产业种植业发展项目</t>
  </si>
  <si>
    <t>国药大健康、饮品经济、品牌提升、建设果汁厂及研发中心等</t>
  </si>
  <si>
    <t>冀财农（2022）16号省级财政衔接资金</t>
  </si>
  <si>
    <t>银耳产业园建设项目</t>
  </si>
  <si>
    <t>电商中心建设</t>
  </si>
  <si>
    <t>支持农业公园建设项目</t>
  </si>
  <si>
    <t>农业公园配套基础设施</t>
  </si>
  <si>
    <t>易地扶贫搬迁债券资金利息</t>
  </si>
  <si>
    <t>偿还易地扶贫搬迁债券资金利息</t>
  </si>
  <si>
    <t>财政局</t>
  </si>
  <si>
    <t>脱贫户及监测对象公益性岗位补助项目</t>
  </si>
  <si>
    <t>每个公益性岗位每年补助3600元</t>
  </si>
  <si>
    <t>冀财农（2021）143号省级财政衔接资金、冀财农（2022）16号省级财政衔接资金</t>
  </si>
  <si>
    <t>57+760</t>
  </si>
  <si>
    <t>对脱贫户和监测户进行种植、养殖技能培训，对帮扶微工厂内的脱贫户和监测户进行加工业技能提升培训</t>
  </si>
  <si>
    <t>对大中专及职业教育学生每年补助3000元，每年分两次补助</t>
  </si>
  <si>
    <t>交通补贴</t>
  </si>
  <si>
    <t>对脱贫户和监测户跨省就业交通补贴</t>
  </si>
  <si>
    <t>帮扶微工厂生产和稳岗补贴</t>
  </si>
  <si>
    <t>对吸纳脱贫劳动力就业的经营主体给予适当生产补贴和稳岗补贴</t>
  </si>
  <si>
    <t>项目预决算及验收审计费</t>
  </si>
  <si>
    <t>魏财预（2022）1号县级财政衔接资金</t>
  </si>
  <si>
    <t>工程监理费</t>
  </si>
  <si>
    <t>债券资金利息</t>
  </si>
  <si>
    <t>以工代赈修路项目</t>
  </si>
  <si>
    <t>发改局</t>
  </si>
  <si>
    <t>未整合专项资金合计</t>
  </si>
  <si>
    <t>专项36269+整合405=总计</t>
  </si>
</sst>
</file>

<file path=xl/styles.xml><?xml version="1.0" encoding="utf-8"?>
<styleSheet xmlns="http://schemas.openxmlformats.org/spreadsheetml/2006/main" xmlns:xr9="http://schemas.microsoft.com/office/spreadsheetml/2016/revision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quot;年&quot;m&quot;月&quot;;@"/>
    <numFmt numFmtId="177" formatCode="0.00_ "/>
    <numFmt numFmtId="178" formatCode="0.000_ "/>
    <numFmt numFmtId="179" formatCode="0_ "/>
    <numFmt numFmtId="180" formatCode="0.00_);[Red]\(0.00\)"/>
  </numFmts>
  <fonts count="56">
    <font>
      <sz val="11"/>
      <color theme="1"/>
      <name val="宋体"/>
      <charset val="134"/>
      <scheme val="minor"/>
    </font>
    <font>
      <sz val="10"/>
      <name val="仿宋"/>
      <charset val="134"/>
    </font>
    <font>
      <sz val="12"/>
      <name val="宋体"/>
      <charset val="134"/>
    </font>
    <font>
      <sz val="10"/>
      <name val="宋体"/>
      <charset val="134"/>
    </font>
    <font>
      <sz val="16"/>
      <name val="黑体"/>
      <charset val="134"/>
    </font>
    <font>
      <b/>
      <sz val="20"/>
      <name val="宋体"/>
      <charset val="134"/>
      <scheme val="minor"/>
    </font>
    <font>
      <b/>
      <sz val="20"/>
      <name val="仿宋"/>
      <charset val="134"/>
    </font>
    <font>
      <b/>
      <sz val="12"/>
      <name val="宋体"/>
      <charset val="134"/>
    </font>
    <font>
      <sz val="11"/>
      <name val="仿宋"/>
      <charset val="134"/>
    </font>
    <font>
      <sz val="10"/>
      <color rgb="FFFF0000"/>
      <name val="宋体"/>
      <charset val="134"/>
    </font>
    <font>
      <sz val="11"/>
      <color rgb="FFFF0000"/>
      <name val="仿宋"/>
      <charset val="134"/>
    </font>
    <font>
      <b/>
      <sz val="10"/>
      <name val="宋体"/>
      <charset val="134"/>
    </font>
    <font>
      <sz val="10"/>
      <color rgb="FFFF0000"/>
      <name val="仿宋"/>
      <charset val="134"/>
    </font>
    <font>
      <sz val="20"/>
      <name val="方正小标宋简体"/>
      <charset val="134"/>
    </font>
    <font>
      <sz val="10"/>
      <name val="仿宋_GB2312"/>
      <charset val="134"/>
    </font>
    <font>
      <sz val="10"/>
      <color theme="1"/>
      <name val="仿宋_GB2312"/>
      <charset val="134"/>
    </font>
    <font>
      <sz val="10"/>
      <color theme="0"/>
      <name val="仿宋"/>
      <charset val="134"/>
    </font>
    <font>
      <sz val="10"/>
      <color theme="1"/>
      <name val="仿宋"/>
      <charset val="134"/>
    </font>
    <font>
      <sz val="9"/>
      <color theme="1"/>
      <name val="仿宋_GB2312"/>
      <charset val="134"/>
    </font>
    <font>
      <sz val="10"/>
      <color theme="0"/>
      <name val="仿宋_GB2312"/>
      <charset val="134"/>
    </font>
    <font>
      <sz val="11"/>
      <color indexed="8"/>
      <name val="宋体"/>
      <charset val="134"/>
      <scheme val="minor"/>
    </font>
    <font>
      <sz val="10"/>
      <color theme="0"/>
      <name val="宋体"/>
      <charset val="134"/>
    </font>
    <font>
      <sz val="12"/>
      <name val="仿宋_GB2312"/>
      <charset val="134"/>
    </font>
    <font>
      <sz val="10"/>
      <color theme="0"/>
      <name val="宋体"/>
      <charset val="134"/>
      <scheme val="minor"/>
    </font>
    <font>
      <sz val="11"/>
      <color theme="0"/>
      <name val="宋体"/>
      <charset val="134"/>
      <scheme val="minor"/>
    </font>
    <font>
      <sz val="11"/>
      <name val="宋体"/>
      <charset val="134"/>
      <scheme val="minor"/>
    </font>
    <font>
      <sz val="11"/>
      <color indexed="8"/>
      <name val="宋体"/>
      <charset val="134"/>
    </font>
    <font>
      <sz val="11"/>
      <name val="宋体"/>
      <charset val="134"/>
    </font>
    <font>
      <sz val="20"/>
      <name val="方正小标宋_GBK"/>
      <charset val="134"/>
    </font>
    <font>
      <b/>
      <sz val="12"/>
      <color indexed="8"/>
      <name val="宋体"/>
      <charset val="134"/>
    </font>
    <font>
      <b/>
      <sz val="11"/>
      <color indexed="8"/>
      <name val="宋体"/>
      <charset val="134"/>
    </font>
    <font>
      <sz val="11"/>
      <color rgb="FF000000"/>
      <name val="宋体"/>
      <charset val="134"/>
    </font>
    <font>
      <sz val="11"/>
      <color rgb="FFFF0000"/>
      <name val="宋体"/>
      <charset val="134"/>
    </font>
    <font>
      <sz val="11"/>
      <color theme="1"/>
      <name val="宋体"/>
      <charset val="134"/>
    </font>
    <font>
      <sz val="9"/>
      <name val="宋体"/>
      <charset val="134"/>
    </font>
    <font>
      <b/>
      <sz val="1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Tahoma"/>
      <charset val="134"/>
    </font>
  </fonts>
  <fills count="38">
    <fill>
      <patternFill patternType="none"/>
    </fill>
    <fill>
      <patternFill patternType="gray125"/>
    </fill>
    <fill>
      <patternFill patternType="solid">
        <fgColor rgb="FFFFFF00"/>
        <bgColor indexed="64"/>
      </patternFill>
    </fill>
    <fill>
      <patternFill patternType="solid">
        <fgColor rgb="FF00B0F0"/>
        <bgColor indexed="64"/>
      </patternFill>
    </fill>
    <fill>
      <patternFill patternType="solid">
        <fgColor rgb="FF92D050"/>
        <bgColor indexed="64"/>
      </patternFill>
    </fill>
    <fill>
      <patternFill patternType="solid">
        <fgColor theme="0"/>
        <bgColor indexed="64"/>
      </patternFill>
    </fill>
    <fill>
      <patternFill patternType="solid">
        <fgColor indexed="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right/>
      <top style="thin">
        <color auto="1"/>
      </top>
      <bottom style="thin">
        <color auto="1"/>
      </bottom>
      <diagonal/>
    </border>
    <border>
      <left style="thin">
        <color indexed="8"/>
      </left>
      <right style="thin">
        <color indexed="8"/>
      </right>
      <top style="thin">
        <color indexed="8"/>
      </top>
      <bottom/>
      <diagonal/>
    </border>
    <border>
      <left style="thin">
        <color auto="1"/>
      </left>
      <right style="thin">
        <color auto="1"/>
      </right>
      <top/>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style="thin">
        <color auto="1"/>
      </right>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0" fillId="7" borderId="18" applyNumberFormat="0" applyFont="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1" fillId="0" borderId="19" applyNumberFormat="0" applyFill="0" applyAlignment="0" applyProtection="0">
      <alignment vertical="center"/>
    </xf>
    <xf numFmtId="0" fontId="42" fillId="0" borderId="19" applyNumberFormat="0" applyFill="0" applyAlignment="0" applyProtection="0">
      <alignment vertical="center"/>
    </xf>
    <xf numFmtId="0" fontId="43" fillId="0" borderId="20" applyNumberFormat="0" applyFill="0" applyAlignment="0" applyProtection="0">
      <alignment vertical="center"/>
    </xf>
    <xf numFmtId="0" fontId="43" fillId="0" borderId="0" applyNumberFormat="0" applyFill="0" applyBorder="0" applyAlignment="0" applyProtection="0">
      <alignment vertical="center"/>
    </xf>
    <xf numFmtId="0" fontId="44" fillId="8" borderId="21" applyNumberFormat="0" applyAlignment="0" applyProtection="0">
      <alignment vertical="center"/>
    </xf>
    <xf numFmtId="0" fontId="45" fillId="9" borderId="22" applyNumberFormat="0" applyAlignment="0" applyProtection="0">
      <alignment vertical="center"/>
    </xf>
    <xf numFmtId="0" fontId="46" fillId="9" borderId="21" applyNumberFormat="0" applyAlignment="0" applyProtection="0">
      <alignment vertical="center"/>
    </xf>
    <xf numFmtId="0" fontId="47" fillId="10" borderId="23" applyNumberFormat="0" applyAlignment="0" applyProtection="0">
      <alignment vertical="center"/>
    </xf>
    <xf numFmtId="0" fontId="48" fillId="0" borderId="24" applyNumberFormat="0" applyFill="0" applyAlignment="0" applyProtection="0">
      <alignment vertical="center"/>
    </xf>
    <xf numFmtId="0" fontId="49" fillId="0" borderId="25" applyNumberFormat="0" applyFill="0" applyAlignment="0" applyProtection="0">
      <alignment vertical="center"/>
    </xf>
    <xf numFmtId="0" fontId="50" fillId="11" borderId="0" applyNumberFormat="0" applyBorder="0" applyAlignment="0" applyProtection="0">
      <alignment vertical="center"/>
    </xf>
    <xf numFmtId="0" fontId="51" fillId="12" borderId="0" applyNumberFormat="0" applyBorder="0" applyAlignment="0" applyProtection="0">
      <alignment vertical="center"/>
    </xf>
    <xf numFmtId="0" fontId="52" fillId="13" borderId="0" applyNumberFormat="0" applyBorder="0" applyAlignment="0" applyProtection="0">
      <alignment vertical="center"/>
    </xf>
    <xf numFmtId="0" fontId="53" fillId="14" borderId="0" applyNumberFormat="0" applyBorder="0" applyAlignment="0" applyProtection="0">
      <alignment vertical="center"/>
    </xf>
    <xf numFmtId="0" fontId="54" fillId="15" borderId="0" applyNumberFormat="0" applyBorder="0" applyAlignment="0" applyProtection="0">
      <alignment vertical="center"/>
    </xf>
    <xf numFmtId="0" fontId="54" fillId="16" borderId="0" applyNumberFormat="0" applyBorder="0" applyAlignment="0" applyProtection="0">
      <alignment vertical="center"/>
    </xf>
    <xf numFmtId="0" fontId="53" fillId="17" borderId="0" applyNumberFormat="0" applyBorder="0" applyAlignment="0" applyProtection="0">
      <alignment vertical="center"/>
    </xf>
    <xf numFmtId="0" fontId="53" fillId="18" borderId="0" applyNumberFormat="0" applyBorder="0" applyAlignment="0" applyProtection="0">
      <alignment vertical="center"/>
    </xf>
    <xf numFmtId="0" fontId="54" fillId="19" borderId="0" applyNumberFormat="0" applyBorder="0" applyAlignment="0" applyProtection="0">
      <alignment vertical="center"/>
    </xf>
    <xf numFmtId="0" fontId="54" fillId="20" borderId="0" applyNumberFormat="0" applyBorder="0" applyAlignment="0" applyProtection="0">
      <alignment vertical="center"/>
    </xf>
    <xf numFmtId="0" fontId="53" fillId="21" borderId="0" applyNumberFormat="0" applyBorder="0" applyAlignment="0" applyProtection="0">
      <alignment vertical="center"/>
    </xf>
    <xf numFmtId="0" fontId="53" fillId="22" borderId="0" applyNumberFormat="0" applyBorder="0" applyAlignment="0" applyProtection="0">
      <alignment vertical="center"/>
    </xf>
    <xf numFmtId="0" fontId="54" fillId="23" borderId="0" applyNumberFormat="0" applyBorder="0" applyAlignment="0" applyProtection="0">
      <alignment vertical="center"/>
    </xf>
    <xf numFmtId="0" fontId="54" fillId="24" borderId="0" applyNumberFormat="0" applyBorder="0" applyAlignment="0" applyProtection="0">
      <alignment vertical="center"/>
    </xf>
    <xf numFmtId="0" fontId="53" fillId="25" borderId="0" applyNumberFormat="0" applyBorder="0" applyAlignment="0" applyProtection="0">
      <alignment vertical="center"/>
    </xf>
    <xf numFmtId="0" fontId="53" fillId="26" borderId="0" applyNumberFormat="0" applyBorder="0" applyAlignment="0" applyProtection="0">
      <alignment vertical="center"/>
    </xf>
    <xf numFmtId="0" fontId="54" fillId="27" borderId="0" applyNumberFormat="0" applyBorder="0" applyAlignment="0" applyProtection="0">
      <alignment vertical="center"/>
    </xf>
    <xf numFmtId="0" fontId="54" fillId="28" borderId="0" applyNumberFormat="0" applyBorder="0" applyAlignment="0" applyProtection="0">
      <alignment vertical="center"/>
    </xf>
    <xf numFmtId="0" fontId="53" fillId="29" borderId="0" applyNumberFormat="0" applyBorder="0" applyAlignment="0" applyProtection="0">
      <alignment vertical="center"/>
    </xf>
    <xf numFmtId="0" fontId="53" fillId="30" borderId="0" applyNumberFormat="0" applyBorder="0" applyAlignment="0" applyProtection="0">
      <alignment vertical="center"/>
    </xf>
    <xf numFmtId="0" fontId="54" fillId="31" borderId="0" applyNumberFormat="0" applyBorder="0" applyAlignment="0" applyProtection="0">
      <alignment vertical="center"/>
    </xf>
    <xf numFmtId="0" fontId="54" fillId="32" borderId="0" applyNumberFormat="0" applyBorder="0" applyAlignment="0" applyProtection="0">
      <alignment vertical="center"/>
    </xf>
    <xf numFmtId="0" fontId="53" fillId="33" borderId="0" applyNumberFormat="0" applyBorder="0" applyAlignment="0" applyProtection="0">
      <alignment vertical="center"/>
    </xf>
    <xf numFmtId="0" fontId="53" fillId="34" borderId="0" applyNumberFormat="0" applyBorder="0" applyAlignment="0" applyProtection="0">
      <alignment vertical="center"/>
    </xf>
    <xf numFmtId="0" fontId="54" fillId="35" borderId="0" applyNumberFormat="0" applyBorder="0" applyAlignment="0" applyProtection="0">
      <alignment vertical="center"/>
    </xf>
    <xf numFmtId="0" fontId="54" fillId="36" borderId="0" applyNumberFormat="0" applyBorder="0" applyAlignment="0" applyProtection="0">
      <alignment vertical="center"/>
    </xf>
    <xf numFmtId="0" fontId="53" fillId="37" borderId="0" applyNumberFormat="0" applyBorder="0" applyAlignment="0" applyProtection="0">
      <alignment vertical="center"/>
    </xf>
    <xf numFmtId="0" fontId="26" fillId="0" borderId="0"/>
    <xf numFmtId="0" fontId="55" fillId="0" borderId="0">
      <alignment vertical="center"/>
    </xf>
  </cellStyleXfs>
  <cellXfs count="232">
    <xf numFmtId="0" fontId="0" fillId="0" borderId="0" xfId="0">
      <alignment vertical="center"/>
    </xf>
    <xf numFmtId="0" fontId="1" fillId="0" borderId="0" xfId="0" applyFont="1" applyFill="1" applyBorder="1" applyAlignment="1">
      <alignment horizontal="center" vertical="center"/>
    </xf>
    <xf numFmtId="0" fontId="1" fillId="0" borderId="0" xfId="0" applyFont="1" applyFill="1" applyAlignment="1">
      <alignment horizontal="center" vertical="center"/>
    </xf>
    <xf numFmtId="0" fontId="2" fillId="0" borderId="0" xfId="0" applyFont="1" applyFill="1" applyBorder="1" applyAlignment="1">
      <alignment horizontal="center" vertical="center"/>
    </xf>
    <xf numFmtId="0" fontId="1" fillId="0" borderId="0" xfId="0" applyFont="1" applyFill="1" applyBorder="1" applyAlignment="1">
      <alignment horizontal="center" vertical="center" wrapText="1"/>
    </xf>
    <xf numFmtId="176" fontId="2" fillId="0" borderId="0" xfId="0" applyNumberFormat="1" applyFont="1" applyFill="1" applyBorder="1" applyAlignment="1">
      <alignment horizontal="center" vertical="center"/>
    </xf>
    <xf numFmtId="0" fontId="2" fillId="0" borderId="0" xfId="0" applyFont="1" applyFill="1" applyBorder="1" applyAlignment="1">
      <alignment horizontal="center" vertical="center" wrapText="1"/>
    </xf>
    <xf numFmtId="0" fontId="3" fillId="0" borderId="0" xfId="0" applyFont="1" applyFill="1" applyBorder="1" applyAlignment="1">
      <alignment horizontal="center" vertical="center"/>
    </xf>
    <xf numFmtId="0" fontId="4" fillId="0" borderId="0" xfId="0" applyFont="1" applyFill="1" applyBorder="1" applyAlignment="1">
      <alignment horizontal="left" vertical="center"/>
    </xf>
    <xf numFmtId="0" fontId="1" fillId="0" borderId="0" xfId="0" applyFont="1" applyFill="1" applyBorder="1" applyAlignment="1">
      <alignment horizontal="left" vertical="center"/>
    </xf>
    <xf numFmtId="0" fontId="5" fillId="0" borderId="0" xfId="0" applyFont="1" applyFill="1" applyBorder="1" applyAlignment="1">
      <alignment horizontal="center" vertical="center" wrapText="1"/>
    </xf>
    <xf numFmtId="0" fontId="6" fillId="0" borderId="0" xfId="0" applyFont="1" applyFill="1" applyBorder="1" applyAlignment="1">
      <alignment horizontal="center" vertical="center" wrapText="1"/>
    </xf>
    <xf numFmtId="176" fontId="5" fillId="0" borderId="0"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176" fontId="7" fillId="0" borderId="1" xfId="0" applyNumberFormat="1" applyFont="1" applyFill="1" applyBorder="1" applyAlignment="1">
      <alignment horizontal="center" vertical="center" wrapText="1"/>
    </xf>
    <xf numFmtId="0" fontId="3" fillId="2" borderId="1" xfId="0" applyFont="1" applyFill="1" applyBorder="1" applyAlignment="1">
      <alignment horizontal="center" vertical="center" wrapText="1"/>
    </xf>
    <xf numFmtId="0" fontId="8" fillId="2" borderId="1" xfId="0" applyFont="1" applyFill="1" applyBorder="1" applyAlignment="1">
      <alignment horizontal="left" vertical="center" wrapText="1"/>
    </xf>
    <xf numFmtId="0" fontId="8" fillId="2" borderId="1" xfId="0" applyFont="1" applyFill="1" applyBorder="1" applyAlignment="1">
      <alignment horizontal="center" vertical="center" wrapText="1"/>
    </xf>
    <xf numFmtId="176" fontId="3" fillId="2" borderId="1" xfId="0" applyNumberFormat="1" applyFont="1" applyFill="1" applyBorder="1" applyAlignment="1">
      <alignment horizontal="center" vertical="center"/>
    </xf>
    <xf numFmtId="0" fontId="8" fillId="3" borderId="1" xfId="0" applyFont="1" applyFill="1" applyBorder="1" applyAlignment="1">
      <alignment horizontal="center" vertical="center" wrapText="1"/>
    </xf>
    <xf numFmtId="0" fontId="1" fillId="2" borderId="1" xfId="0" applyFont="1" applyFill="1" applyBorder="1" applyAlignment="1">
      <alignment horizontal="center" vertical="center"/>
    </xf>
    <xf numFmtId="0" fontId="8" fillId="2" borderId="1" xfId="0" applyFont="1" applyFill="1" applyBorder="1" applyAlignment="1">
      <alignment horizontal="left" vertical="center"/>
    </xf>
    <xf numFmtId="0" fontId="1" fillId="3" borderId="1" xfId="0" applyFont="1" applyFill="1" applyBorder="1" applyAlignment="1">
      <alignment horizontal="center" vertical="center"/>
    </xf>
    <xf numFmtId="0" fontId="3" fillId="4" borderId="1" xfId="0" applyFont="1" applyFill="1" applyBorder="1" applyAlignment="1">
      <alignment horizontal="center" vertical="center" wrapText="1"/>
    </xf>
    <xf numFmtId="0" fontId="8" fillId="4" borderId="1" xfId="0" applyFont="1" applyFill="1" applyBorder="1" applyAlignment="1">
      <alignment horizontal="left" vertical="center"/>
    </xf>
    <xf numFmtId="0" fontId="8" fillId="4" borderId="1" xfId="0" applyFont="1" applyFill="1" applyBorder="1" applyAlignment="1">
      <alignment horizontal="center" vertical="center" wrapText="1"/>
    </xf>
    <xf numFmtId="0" fontId="8" fillId="4" borderId="1" xfId="0" applyFont="1" applyFill="1" applyBorder="1" applyAlignment="1">
      <alignment horizontal="left" vertical="center" wrapText="1"/>
    </xf>
    <xf numFmtId="0" fontId="1" fillId="4" borderId="1" xfId="0" applyFont="1" applyFill="1" applyBorder="1" applyAlignment="1">
      <alignment horizontal="center" vertical="center"/>
    </xf>
    <xf numFmtId="176" fontId="3" fillId="4" borderId="1" xfId="0" applyNumberFormat="1" applyFont="1" applyFill="1" applyBorder="1" applyAlignment="1">
      <alignment horizontal="center" vertical="center"/>
    </xf>
    <xf numFmtId="0" fontId="3"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177" fontId="9" fillId="0" borderId="1" xfId="0" applyNumberFormat="1" applyFont="1" applyFill="1" applyBorder="1" applyAlignment="1">
      <alignment horizontal="center" vertical="center" wrapText="1"/>
    </xf>
    <xf numFmtId="176" fontId="3" fillId="0" borderId="1" xfId="0" applyNumberFormat="1" applyFont="1" applyFill="1" applyBorder="1" applyAlignment="1">
      <alignment horizontal="center" vertical="center"/>
    </xf>
    <xf numFmtId="0" fontId="2" fillId="4" borderId="1" xfId="0" applyFont="1" applyFill="1" applyBorder="1" applyAlignment="1">
      <alignment horizontal="center" vertical="center"/>
    </xf>
    <xf numFmtId="0" fontId="10" fillId="4" borderId="1" xfId="0" applyFont="1" applyFill="1" applyBorder="1" applyAlignment="1">
      <alignment horizontal="left" vertical="center" wrapText="1"/>
    </xf>
    <xf numFmtId="0" fontId="10" fillId="4" borderId="1" xfId="0" applyFont="1" applyFill="1" applyBorder="1" applyAlignment="1">
      <alignment horizontal="center" vertical="center" wrapText="1"/>
    </xf>
    <xf numFmtId="176" fontId="2" fillId="4" borderId="1" xfId="0" applyNumberFormat="1" applyFont="1" applyFill="1" applyBorder="1" applyAlignment="1">
      <alignment horizontal="center" vertical="center"/>
    </xf>
    <xf numFmtId="0" fontId="1" fillId="4" borderId="1" xfId="0" applyFont="1" applyFill="1" applyBorder="1" applyAlignment="1">
      <alignment horizontal="center" vertical="center" wrapText="1"/>
    </xf>
    <xf numFmtId="0" fontId="1" fillId="0" borderId="1" xfId="0" applyFont="1" applyFill="1" applyBorder="1" applyAlignment="1">
      <alignment horizontal="center" vertical="center"/>
    </xf>
    <xf numFmtId="178" fontId="2" fillId="0" borderId="0" xfId="0" applyNumberFormat="1" applyFont="1" applyFill="1" applyBorder="1" applyAlignment="1">
      <alignment horizontal="center" vertical="center" wrapText="1"/>
    </xf>
    <xf numFmtId="178" fontId="7"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xf>
    <xf numFmtId="178" fontId="3" fillId="2" borderId="1" xfId="0" applyNumberFormat="1" applyFont="1" applyFill="1" applyBorder="1" applyAlignment="1">
      <alignment horizontal="center" vertical="center" wrapText="1"/>
    </xf>
    <xf numFmtId="0" fontId="11" fillId="2" borderId="1" xfId="0" applyNumberFormat="1" applyFont="1" applyFill="1" applyBorder="1" applyAlignment="1" applyProtection="1">
      <alignment horizontal="center" vertical="center" wrapText="1"/>
    </xf>
    <xf numFmtId="0" fontId="3" fillId="2" borderId="1" xfId="0" applyNumberFormat="1" applyFont="1" applyFill="1" applyBorder="1" applyAlignment="1" applyProtection="1">
      <alignment horizontal="center" vertical="center" wrapText="1"/>
    </xf>
    <xf numFmtId="0" fontId="12" fillId="0" borderId="0" xfId="0" applyFont="1" applyFill="1" applyBorder="1" applyAlignment="1">
      <alignment horizontal="center" vertical="center"/>
    </xf>
    <xf numFmtId="0" fontId="1" fillId="2" borderId="0" xfId="0" applyFont="1" applyFill="1" applyBorder="1" applyAlignment="1">
      <alignment horizontal="center" vertical="center"/>
    </xf>
    <xf numFmtId="178" fontId="3" fillId="4" borderId="1" xfId="0" applyNumberFormat="1" applyFont="1" applyFill="1" applyBorder="1" applyAlignment="1">
      <alignment horizontal="center" vertical="center" wrapText="1"/>
    </xf>
    <xf numFmtId="0" fontId="3" fillId="4" borderId="1" xfId="0" applyNumberFormat="1" applyFont="1" applyFill="1" applyBorder="1" applyAlignment="1" applyProtection="1">
      <alignment horizontal="center" vertical="center" wrapText="1"/>
    </xf>
    <xf numFmtId="178" fontId="9" fillId="0" borderId="1" xfId="0" applyNumberFormat="1" applyFont="1" applyFill="1" applyBorder="1" applyAlignment="1">
      <alignment horizontal="center" vertical="center" wrapText="1"/>
    </xf>
    <xf numFmtId="0" fontId="3" fillId="0" borderId="1" xfId="0" applyNumberFormat="1" applyFont="1" applyFill="1" applyBorder="1" applyAlignment="1" applyProtection="1">
      <alignment horizontal="center" vertical="center" wrapText="1"/>
    </xf>
    <xf numFmtId="0" fontId="2" fillId="4" borderId="1" xfId="0" applyFont="1" applyFill="1" applyBorder="1" applyAlignment="1">
      <alignment horizontal="center" vertical="center" wrapText="1"/>
    </xf>
    <xf numFmtId="0" fontId="3" fillId="4" borderId="1" xfId="0" applyFont="1" applyFill="1" applyBorder="1" applyAlignment="1">
      <alignment horizontal="center" vertical="center"/>
    </xf>
    <xf numFmtId="0" fontId="2" fillId="3" borderId="0" xfId="0" applyFont="1" applyFill="1" applyBorder="1" applyAlignment="1">
      <alignment horizontal="center" vertical="center"/>
    </xf>
    <xf numFmtId="0" fontId="1" fillId="3" borderId="0" xfId="0" applyFont="1" applyFill="1" applyBorder="1" applyAlignment="1">
      <alignment horizontal="center" vertical="center"/>
    </xf>
    <xf numFmtId="0" fontId="1" fillId="0" borderId="0" xfId="0" applyFont="1" applyFill="1" applyBorder="1" applyAlignment="1">
      <alignment horizontal="justify" vertical="center" wrapText="1"/>
    </xf>
    <xf numFmtId="0" fontId="13" fillId="0" borderId="0" xfId="0" applyFont="1" applyFill="1" applyBorder="1" applyAlignment="1">
      <alignment horizontal="center" vertical="center" wrapText="1"/>
    </xf>
    <xf numFmtId="0" fontId="13" fillId="0" borderId="0" xfId="0" applyFont="1" applyFill="1" applyBorder="1" applyAlignment="1">
      <alignment horizontal="justify" vertical="center" wrapText="1"/>
    </xf>
    <xf numFmtId="176" fontId="13" fillId="0" borderId="0" xfId="0" applyNumberFormat="1" applyFont="1" applyFill="1" applyBorder="1" applyAlignment="1">
      <alignment horizontal="center" vertical="center" wrapText="1"/>
    </xf>
    <xf numFmtId="0" fontId="11" fillId="0" borderId="1" xfId="0" applyFont="1" applyFill="1" applyBorder="1" applyAlignment="1">
      <alignment horizontal="center" vertical="center" wrapText="1"/>
    </xf>
    <xf numFmtId="176" fontId="11" fillId="0" borderId="1" xfId="0" applyNumberFormat="1" applyFont="1" applyFill="1" applyBorder="1" applyAlignment="1">
      <alignment horizontal="center"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center" vertical="center"/>
    </xf>
    <xf numFmtId="0" fontId="14" fillId="0" borderId="1" xfId="0" applyFont="1" applyFill="1" applyBorder="1" applyAlignment="1">
      <alignment horizontal="left" vertical="center" wrapText="1"/>
    </xf>
    <xf numFmtId="0" fontId="15" fillId="0" borderId="1" xfId="0" applyFont="1" applyFill="1" applyBorder="1" applyAlignment="1">
      <alignment horizontal="center" vertical="center" wrapText="1"/>
    </xf>
    <xf numFmtId="57" fontId="14" fillId="0" borderId="1" xfId="0" applyNumberFormat="1" applyFont="1" applyFill="1" applyBorder="1" applyAlignment="1">
      <alignment horizontal="center" vertical="center" wrapText="1"/>
    </xf>
    <xf numFmtId="0" fontId="14" fillId="0" borderId="1" xfId="0" applyFont="1" applyFill="1" applyBorder="1" applyAlignment="1" applyProtection="1">
      <alignment horizontal="center" vertical="center" wrapText="1"/>
      <protection locked="0"/>
    </xf>
    <xf numFmtId="0" fontId="14" fillId="0" borderId="1" xfId="0" applyNumberFormat="1" applyFont="1" applyFill="1" applyBorder="1" applyAlignment="1">
      <alignment horizontal="center" vertical="center" wrapText="1"/>
    </xf>
    <xf numFmtId="178" fontId="11" fillId="0" borderId="1" xfId="0" applyNumberFormat="1" applyFont="1" applyFill="1" applyBorder="1" applyAlignment="1">
      <alignment horizontal="center" vertical="center" wrapText="1"/>
    </xf>
    <xf numFmtId="0" fontId="11" fillId="0" borderId="1" xfId="0" applyFont="1" applyFill="1" applyBorder="1" applyAlignment="1">
      <alignment horizontal="center" vertical="center"/>
    </xf>
    <xf numFmtId="178" fontId="14" fillId="0" borderId="1" xfId="0" applyNumberFormat="1" applyFont="1" applyFill="1" applyBorder="1" applyAlignment="1">
      <alignment horizontal="center" vertical="center" wrapText="1"/>
    </xf>
    <xf numFmtId="0" fontId="16" fillId="0" borderId="1" xfId="0" applyFont="1" applyFill="1" applyBorder="1" applyAlignment="1">
      <alignment horizontal="center" vertical="center" wrapText="1"/>
    </xf>
    <xf numFmtId="177" fontId="14" fillId="0" borderId="1" xfId="0" applyNumberFormat="1" applyFont="1" applyFill="1" applyBorder="1" applyAlignment="1">
      <alignment horizontal="center" vertical="center" wrapText="1"/>
    </xf>
    <xf numFmtId="179" fontId="14" fillId="0" borderId="1" xfId="0" applyNumberFormat="1" applyFont="1" applyFill="1" applyBorder="1" applyAlignment="1">
      <alignment horizontal="center" vertical="center" wrapText="1"/>
    </xf>
    <xf numFmtId="0" fontId="14" fillId="0" borderId="1" xfId="0" applyFont="1" applyFill="1" applyBorder="1" applyAlignment="1">
      <alignment horizontal="justify" vertical="center" wrapText="1"/>
    </xf>
    <xf numFmtId="176" fontId="14" fillId="0" borderId="1" xfId="0" applyNumberFormat="1" applyFont="1" applyFill="1" applyBorder="1" applyAlignment="1">
      <alignment horizontal="center" vertical="center"/>
    </xf>
    <xf numFmtId="0" fontId="3" fillId="0" borderId="1" xfId="0" applyFont="1" applyFill="1" applyBorder="1" applyAlignment="1">
      <alignment horizontal="center" vertical="center"/>
    </xf>
    <xf numFmtId="0" fontId="17" fillId="0" borderId="0" xfId="0" applyFont="1" applyFill="1" applyAlignment="1">
      <alignment horizontal="center" vertical="center"/>
    </xf>
    <xf numFmtId="0" fontId="0" fillId="0" borderId="0" xfId="0" applyFill="1" applyAlignment="1">
      <alignment horizontal="center" vertical="center"/>
    </xf>
    <xf numFmtId="0" fontId="13" fillId="0" borderId="2" xfId="0" applyFont="1" applyFill="1" applyBorder="1" applyAlignment="1">
      <alignment horizontal="center" vertical="center" wrapText="1"/>
    </xf>
    <xf numFmtId="176" fontId="13" fillId="0" borderId="2" xfId="0" applyNumberFormat="1"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1" xfId="0" applyFont="1" applyFill="1" applyBorder="1" applyAlignment="1">
      <alignment horizontal="justify" vertical="center" wrapText="1"/>
    </xf>
    <xf numFmtId="0" fontId="15" fillId="0" borderId="1" xfId="0" applyFont="1" applyFill="1" applyBorder="1" applyAlignment="1">
      <alignment horizontal="justify" vertical="center"/>
    </xf>
    <xf numFmtId="0" fontId="18" fillId="0" borderId="1" xfId="0" applyFont="1" applyFill="1" applyBorder="1" applyAlignment="1">
      <alignment horizontal="center" vertical="center" wrapText="1"/>
    </xf>
    <xf numFmtId="49" fontId="14" fillId="0" borderId="1" xfId="0" applyNumberFormat="1" applyFont="1" applyFill="1" applyBorder="1" applyAlignment="1">
      <alignment horizontal="center" vertical="center" wrapText="1"/>
    </xf>
    <xf numFmtId="0" fontId="11" fillId="0" borderId="0" xfId="0" applyFont="1" applyFill="1" applyBorder="1" applyAlignment="1">
      <alignment horizontal="center" vertical="center"/>
    </xf>
    <xf numFmtId="0" fontId="19" fillId="0" borderId="1" xfId="0" applyFont="1" applyFill="1" applyBorder="1" applyAlignment="1">
      <alignment horizontal="center" vertical="center"/>
    </xf>
    <xf numFmtId="0" fontId="16" fillId="0" borderId="0" xfId="0" applyFont="1" applyFill="1" applyAlignment="1">
      <alignment horizontal="center" vertical="center"/>
    </xf>
    <xf numFmtId="0" fontId="17" fillId="0" borderId="0" xfId="0" applyFont="1" applyFill="1" applyAlignment="1">
      <alignment horizontal="center" vertical="center" wrapText="1"/>
    </xf>
    <xf numFmtId="0" fontId="20" fillId="0" borderId="0" xfId="0" applyFont="1" applyFill="1" applyAlignment="1">
      <alignment horizontal="center" vertical="center" wrapText="1"/>
    </xf>
    <xf numFmtId="0" fontId="19" fillId="0" borderId="1" xfId="0" applyFont="1" applyFill="1" applyBorder="1" applyAlignment="1">
      <alignment horizontal="center" vertical="center" wrapText="1"/>
    </xf>
    <xf numFmtId="0" fontId="16" fillId="0" borderId="0" xfId="0" applyFont="1" applyFill="1" applyAlignment="1">
      <alignment horizontal="center" vertical="center" wrapText="1"/>
    </xf>
    <xf numFmtId="0" fontId="20" fillId="0" borderId="0" xfId="0" applyFont="1" applyFill="1" applyAlignment="1">
      <alignment horizontal="center" vertical="center"/>
    </xf>
    <xf numFmtId="0" fontId="1" fillId="0" borderId="0" xfId="0" applyFont="1" applyFill="1" applyAlignment="1">
      <alignment horizontal="center" vertical="center" wrapText="1"/>
    </xf>
    <xf numFmtId="0" fontId="19" fillId="0" borderId="1" xfId="0" applyFont="1" applyFill="1" applyBorder="1" applyAlignment="1">
      <alignment vertical="center" wrapText="1"/>
    </xf>
    <xf numFmtId="0" fontId="21" fillId="0" borderId="0" xfId="0" applyFont="1" applyFill="1" applyAlignment="1">
      <alignment vertical="center"/>
    </xf>
    <xf numFmtId="0" fontId="3" fillId="0" borderId="0" xfId="0" applyFont="1" applyFill="1" applyAlignment="1">
      <alignment vertical="center"/>
    </xf>
    <xf numFmtId="0" fontId="21" fillId="0" borderId="0" xfId="0" applyFont="1" applyFill="1" applyBorder="1" applyAlignment="1">
      <alignment vertical="center"/>
    </xf>
    <xf numFmtId="0" fontId="3" fillId="0" borderId="0" xfId="0" applyFont="1" applyFill="1" applyBorder="1" applyAlignment="1">
      <alignment vertical="center"/>
    </xf>
    <xf numFmtId="0" fontId="22" fillId="0" borderId="1" xfId="0" applyFont="1" applyFill="1" applyBorder="1" applyAlignment="1">
      <alignment horizontal="center" vertical="center"/>
    </xf>
    <xf numFmtId="176" fontId="22" fillId="0" borderId="1" xfId="0" applyNumberFormat="1" applyFont="1" applyFill="1" applyBorder="1" applyAlignment="1">
      <alignment horizontal="center" vertical="center"/>
    </xf>
    <xf numFmtId="0" fontId="19" fillId="0" borderId="1" xfId="0" applyFont="1" applyFill="1" applyBorder="1" applyAlignment="1">
      <alignment vertical="center"/>
    </xf>
    <xf numFmtId="0" fontId="16" fillId="0" borderId="0" xfId="0" applyFont="1" applyFill="1" applyBorder="1" applyAlignment="1">
      <alignment horizontal="center" vertical="center" wrapText="1"/>
    </xf>
    <xf numFmtId="0" fontId="21" fillId="0" borderId="0" xfId="0" applyFont="1" applyFill="1" applyBorder="1" applyAlignment="1">
      <alignment horizontal="center" vertical="center"/>
    </xf>
    <xf numFmtId="0" fontId="23" fillId="0" borderId="0" xfId="0" applyNumberFormat="1" applyFont="1" applyFill="1" applyAlignment="1">
      <alignment horizontal="center" vertical="center" wrapText="1"/>
    </xf>
    <xf numFmtId="0" fontId="24" fillId="0" borderId="0" xfId="0" applyFont="1" applyFill="1" applyAlignment="1">
      <alignment horizontal="center" vertical="center"/>
    </xf>
    <xf numFmtId="0" fontId="19" fillId="0" borderId="1" xfId="0" applyNumberFormat="1" applyFont="1" applyFill="1" applyBorder="1" applyAlignment="1" applyProtection="1">
      <alignment horizontal="center" vertical="center" wrapText="1"/>
    </xf>
    <xf numFmtId="0" fontId="19" fillId="0" borderId="0" xfId="0" applyNumberFormat="1" applyFont="1" applyFill="1" applyBorder="1" applyAlignment="1">
      <alignment horizontal="center" vertical="center" wrapText="1"/>
    </xf>
    <xf numFmtId="0" fontId="21" fillId="0" borderId="0" xfId="0" applyFont="1" applyFill="1" applyAlignment="1">
      <alignment horizontal="center" vertical="center"/>
    </xf>
    <xf numFmtId="0" fontId="3" fillId="0" borderId="0" xfId="0" applyFont="1" applyFill="1" applyAlignment="1">
      <alignment horizontal="center" vertical="center"/>
    </xf>
    <xf numFmtId="0" fontId="22" fillId="0" borderId="1" xfId="0" applyFont="1" applyFill="1" applyBorder="1" applyAlignment="1">
      <alignment horizontal="center" vertical="center" wrapText="1"/>
    </xf>
    <xf numFmtId="0" fontId="25" fillId="0" borderId="0" xfId="0" applyFont="1" applyFill="1" applyBorder="1" applyAlignment="1"/>
    <xf numFmtId="0" fontId="26" fillId="5" borderId="0" xfId="0" applyFont="1" applyFill="1" applyAlignment="1"/>
    <xf numFmtId="0" fontId="27" fillId="5" borderId="0" xfId="0" applyFont="1" applyFill="1" applyAlignment="1"/>
    <xf numFmtId="177" fontId="26" fillId="0" borderId="0" xfId="0" applyNumberFormat="1" applyFont="1" applyFill="1" applyAlignment="1"/>
    <xf numFmtId="177" fontId="26" fillId="0" borderId="0" xfId="0" applyNumberFormat="1" applyFont="1" applyFill="1" applyAlignment="1">
      <alignment horizontal="center" vertical="center"/>
    </xf>
    <xf numFmtId="0" fontId="26" fillId="6" borderId="0" xfId="0" applyFont="1" applyFill="1" applyAlignment="1"/>
    <xf numFmtId="0" fontId="26" fillId="0" borderId="0" xfId="0" applyFont="1" applyFill="1" applyAlignment="1">
      <alignment horizontal="center" vertical="center"/>
    </xf>
    <xf numFmtId="0" fontId="26" fillId="0" borderId="0" xfId="0" applyFont="1" applyFill="1" applyAlignment="1"/>
    <xf numFmtId="0" fontId="26" fillId="0" borderId="0" xfId="0" applyFont="1" applyFill="1" applyAlignment="1">
      <alignment vertical="center"/>
    </xf>
    <xf numFmtId="0" fontId="4" fillId="0" borderId="0" xfId="0" applyFont="1" applyFill="1" applyBorder="1" applyAlignment="1">
      <alignment horizontal="left"/>
    </xf>
    <xf numFmtId="0" fontId="25" fillId="0" borderId="0" xfId="0" applyFont="1" applyFill="1" applyBorder="1" applyAlignment="1">
      <alignment vertical="center"/>
    </xf>
    <xf numFmtId="0" fontId="25" fillId="0" borderId="0" xfId="0" applyFont="1" applyFill="1" applyBorder="1" applyAlignment="1">
      <alignment horizontal="center" vertical="center"/>
    </xf>
    <xf numFmtId="0" fontId="28" fillId="0" borderId="0" xfId="0" applyFont="1" applyFill="1" applyBorder="1" applyAlignment="1">
      <alignment horizontal="center" vertical="center"/>
    </xf>
    <xf numFmtId="0" fontId="25" fillId="0" borderId="2" xfId="0" applyFont="1" applyFill="1" applyBorder="1" applyAlignment="1">
      <alignment horizontal="center" vertical="center"/>
    </xf>
    <xf numFmtId="0" fontId="29" fillId="0" borderId="1" xfId="0" applyFont="1" applyFill="1" applyBorder="1" applyAlignment="1">
      <alignment horizontal="center" vertical="center" wrapText="1"/>
    </xf>
    <xf numFmtId="0" fontId="7" fillId="0" borderId="1" xfId="50" applyFont="1" applyFill="1" applyBorder="1" applyAlignment="1">
      <alignment horizontal="center" vertical="center" shrinkToFit="1"/>
    </xf>
    <xf numFmtId="0" fontId="30" fillId="0" borderId="3"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26" fillId="0" borderId="4" xfId="0" applyFont="1" applyFill="1" applyBorder="1" applyAlignment="1">
      <alignment horizontal="center" vertical="center" wrapText="1"/>
    </xf>
    <xf numFmtId="177" fontId="27" fillId="0" borderId="3" xfId="0" applyNumberFormat="1" applyFont="1" applyFill="1" applyBorder="1" applyAlignment="1">
      <alignment horizontal="center" vertical="center"/>
    </xf>
    <xf numFmtId="0" fontId="27" fillId="0" borderId="4" xfId="0" applyFont="1" applyFill="1" applyBorder="1" applyAlignment="1">
      <alignment horizontal="center" vertical="center"/>
    </xf>
    <xf numFmtId="0" fontId="26" fillId="0" borderId="4" xfId="0" applyFont="1" applyFill="1" applyBorder="1" applyAlignment="1">
      <alignment vertical="center"/>
    </xf>
    <xf numFmtId="0" fontId="30" fillId="0" borderId="1" xfId="0" applyFont="1" applyFill="1" applyBorder="1" applyAlignment="1">
      <alignment horizontal="center" vertical="center" wrapText="1"/>
    </xf>
    <xf numFmtId="0" fontId="30" fillId="0" borderId="5" xfId="0" applyFont="1" applyFill="1" applyBorder="1" applyAlignment="1">
      <alignment horizontal="center" vertical="center" wrapText="1"/>
    </xf>
    <xf numFmtId="0" fontId="26" fillId="0" borderId="1" xfId="0" applyFont="1" applyFill="1" applyBorder="1" applyAlignment="1">
      <alignment horizontal="center" vertical="center" wrapText="1"/>
    </xf>
    <xf numFmtId="177" fontId="27" fillId="0" borderId="5" xfId="0" applyNumberFormat="1" applyFont="1" applyFill="1" applyBorder="1" applyAlignment="1">
      <alignment horizontal="center" vertical="center"/>
    </xf>
    <xf numFmtId="0" fontId="27" fillId="0" borderId="1" xfId="0" applyFont="1" applyFill="1" applyBorder="1" applyAlignment="1">
      <alignment horizontal="center" vertical="center"/>
    </xf>
    <xf numFmtId="0" fontId="26" fillId="0" borderId="1" xfId="0" applyFont="1" applyFill="1" applyBorder="1" applyAlignment="1">
      <alignment vertical="center"/>
    </xf>
    <xf numFmtId="0" fontId="26" fillId="0" borderId="1" xfId="0" applyFont="1" applyFill="1" applyBorder="1" applyAlignment="1">
      <alignment horizontal="left" vertical="center" wrapText="1"/>
    </xf>
    <xf numFmtId="0" fontId="26" fillId="0" borderId="5" xfId="0" applyFont="1" applyFill="1" applyBorder="1" applyAlignment="1">
      <alignment horizontal="left" vertical="center" wrapText="1"/>
    </xf>
    <xf numFmtId="0" fontId="27" fillId="0" borderId="1" xfId="0" applyFont="1" applyFill="1" applyBorder="1" applyAlignment="1">
      <alignment horizontal="center" vertical="center" wrapText="1"/>
    </xf>
    <xf numFmtId="0" fontId="27" fillId="0" borderId="5" xfId="0" applyFont="1" applyFill="1" applyBorder="1" applyAlignment="1">
      <alignment horizontal="center" vertical="center"/>
    </xf>
    <xf numFmtId="0" fontId="26" fillId="0" borderId="5" xfId="0" applyFont="1" applyFill="1" applyBorder="1" applyAlignment="1">
      <alignment vertical="center"/>
    </xf>
    <xf numFmtId="0" fontId="26" fillId="5" borderId="1" xfId="0" applyFont="1" applyFill="1" applyBorder="1" applyAlignment="1">
      <alignment horizontal="center" vertical="center" wrapText="1"/>
    </xf>
    <xf numFmtId="0" fontId="26" fillId="5" borderId="1" xfId="0" applyFont="1" applyFill="1" applyBorder="1" applyAlignment="1">
      <alignment horizontal="left" vertical="center" wrapText="1"/>
    </xf>
    <xf numFmtId="0" fontId="26" fillId="5" borderId="5" xfId="0" applyFont="1" applyFill="1" applyBorder="1" applyAlignment="1">
      <alignment horizontal="left" vertical="center" wrapText="1"/>
    </xf>
    <xf numFmtId="0" fontId="27" fillId="5" borderId="1" xfId="0" applyFont="1" applyFill="1" applyBorder="1" applyAlignment="1">
      <alignment horizontal="center" vertical="center" wrapText="1"/>
    </xf>
    <xf numFmtId="0" fontId="27" fillId="5" borderId="5" xfId="0" applyFont="1" applyFill="1" applyBorder="1" applyAlignment="1">
      <alignment horizontal="center" vertical="center"/>
    </xf>
    <xf numFmtId="0" fontId="27" fillId="5" borderId="1" xfId="0" applyFont="1" applyFill="1" applyBorder="1" applyAlignment="1">
      <alignment horizontal="center" vertical="center"/>
    </xf>
    <xf numFmtId="0" fontId="26" fillId="5" borderId="1" xfId="0" applyFont="1" applyFill="1" applyBorder="1" applyAlignment="1">
      <alignment vertical="center"/>
    </xf>
    <xf numFmtId="0" fontId="31" fillId="5" borderId="1" xfId="0" applyFont="1" applyFill="1" applyBorder="1" applyAlignment="1">
      <alignment horizontal="left" vertical="center" wrapText="1"/>
    </xf>
    <xf numFmtId="0" fontId="31" fillId="5" borderId="5" xfId="0" applyFont="1" applyFill="1" applyBorder="1" applyAlignment="1">
      <alignment vertical="center" wrapText="1"/>
    </xf>
    <xf numFmtId="0" fontId="31" fillId="0" borderId="1" xfId="0" applyFont="1" applyFill="1" applyBorder="1" applyAlignment="1">
      <alignment horizontal="left" vertical="center" wrapText="1"/>
    </xf>
    <xf numFmtId="0" fontId="31" fillId="0" borderId="5" xfId="0" applyFont="1" applyFill="1" applyBorder="1" applyAlignment="1">
      <alignment vertical="center" wrapText="1"/>
    </xf>
    <xf numFmtId="0" fontId="26" fillId="5" borderId="5" xfId="0" applyFont="1" applyFill="1" applyBorder="1" applyAlignment="1">
      <alignment vertical="center"/>
    </xf>
    <xf numFmtId="0" fontId="27" fillId="5" borderId="1" xfId="0" applyFont="1" applyFill="1" applyBorder="1" applyAlignment="1">
      <alignment horizontal="left" vertical="center" wrapText="1"/>
    </xf>
    <xf numFmtId="0" fontId="27" fillId="5" borderId="5" xfId="0" applyFont="1" applyFill="1" applyBorder="1" applyAlignment="1">
      <alignment horizontal="left" vertical="center" wrapText="1"/>
    </xf>
    <xf numFmtId="0" fontId="27" fillId="5" borderId="5" xfId="0" applyFont="1" applyFill="1" applyBorder="1" applyAlignment="1">
      <alignment vertical="center"/>
    </xf>
    <xf numFmtId="0" fontId="26" fillId="0" borderId="6" xfId="0" applyFont="1" applyFill="1" applyBorder="1" applyAlignment="1">
      <alignment horizontal="center" vertical="center" wrapText="1"/>
    </xf>
    <xf numFmtId="177" fontId="31" fillId="0" borderId="1" xfId="0" applyNumberFormat="1" applyFont="1" applyFill="1" applyBorder="1" applyAlignment="1">
      <alignment horizontal="center" vertical="center" wrapText="1"/>
    </xf>
    <xf numFmtId="177" fontId="31" fillId="0" borderId="5" xfId="0" applyNumberFormat="1" applyFont="1" applyFill="1" applyBorder="1" applyAlignment="1">
      <alignment horizontal="left" vertical="center" wrapText="1"/>
    </xf>
    <xf numFmtId="177" fontId="31" fillId="0" borderId="7" xfId="0" applyNumberFormat="1" applyFont="1" applyFill="1" applyBorder="1" applyAlignment="1">
      <alignment horizontal="left" vertical="center" wrapText="1"/>
    </xf>
    <xf numFmtId="177" fontId="27" fillId="0" borderId="8" xfId="0" applyNumberFormat="1" applyFont="1" applyFill="1" applyBorder="1" applyAlignment="1">
      <alignment horizontal="center" vertical="center" wrapText="1"/>
    </xf>
    <xf numFmtId="0" fontId="27" fillId="6" borderId="5" xfId="0" applyFont="1" applyFill="1" applyBorder="1" applyAlignment="1">
      <alignment horizontal="center" vertical="center"/>
    </xf>
    <xf numFmtId="177" fontId="27" fillId="0" borderId="1" xfId="0" applyNumberFormat="1" applyFont="1" applyFill="1" applyBorder="1" applyAlignment="1">
      <alignment horizontal="center" vertical="center"/>
    </xf>
    <xf numFmtId="177" fontId="26" fillId="0" borderId="1" xfId="0" applyNumberFormat="1" applyFont="1" applyFill="1" applyBorder="1" applyAlignment="1">
      <alignment vertical="center"/>
    </xf>
    <xf numFmtId="0" fontId="26" fillId="0" borderId="9" xfId="0" applyFont="1" applyFill="1" applyBorder="1" applyAlignment="1">
      <alignment horizontal="center" vertical="center" wrapText="1"/>
    </xf>
    <xf numFmtId="177" fontId="26" fillId="0" borderId="1" xfId="0" applyNumberFormat="1" applyFont="1" applyFill="1" applyBorder="1" applyAlignment="1">
      <alignment horizontal="center" vertical="center" wrapText="1"/>
    </xf>
    <xf numFmtId="177" fontId="31" fillId="0" borderId="1" xfId="0" applyNumberFormat="1" applyFont="1" applyFill="1" applyBorder="1" applyAlignment="1">
      <alignment vertical="center" wrapText="1"/>
    </xf>
    <xf numFmtId="177" fontId="31" fillId="0" borderId="5" xfId="0" applyNumberFormat="1" applyFont="1" applyFill="1" applyBorder="1" applyAlignment="1">
      <alignment vertical="center" wrapText="1"/>
    </xf>
    <xf numFmtId="177" fontId="27" fillId="0" borderId="10" xfId="0" applyNumberFormat="1" applyFont="1" applyFill="1" applyBorder="1" applyAlignment="1">
      <alignment horizontal="center" vertical="center" wrapText="1"/>
    </xf>
    <xf numFmtId="177" fontId="27" fillId="0" borderId="11" xfId="0" applyNumberFormat="1" applyFont="1" applyFill="1" applyBorder="1" applyAlignment="1">
      <alignment horizontal="center" vertical="center" wrapText="1"/>
    </xf>
    <xf numFmtId="0" fontId="26" fillId="0" borderId="7" xfId="0" applyFont="1" applyFill="1" applyBorder="1" applyAlignment="1">
      <alignment horizontal="left" vertical="center" wrapText="1"/>
    </xf>
    <xf numFmtId="0" fontId="27" fillId="0" borderId="4" xfId="0" applyFont="1" applyFill="1" applyBorder="1" applyAlignment="1">
      <alignment horizontal="center" vertical="center" wrapText="1"/>
    </xf>
    <xf numFmtId="0" fontId="26" fillId="5" borderId="7" xfId="0" applyFont="1" applyFill="1" applyBorder="1" applyAlignment="1">
      <alignment horizontal="left" vertical="center" wrapText="1"/>
    </xf>
    <xf numFmtId="0" fontId="27" fillId="5" borderId="4" xfId="0" applyFont="1" applyFill="1" applyBorder="1" applyAlignment="1">
      <alignment horizontal="center" vertical="center" wrapText="1"/>
    </xf>
    <xf numFmtId="177" fontId="27" fillId="0" borderId="1" xfId="0" applyNumberFormat="1" applyFont="1" applyFill="1" applyBorder="1" applyAlignment="1">
      <alignment horizontal="center" vertical="center" wrapText="1"/>
    </xf>
    <xf numFmtId="177" fontId="26" fillId="0" borderId="1" xfId="0" applyNumberFormat="1" applyFont="1" applyFill="1" applyBorder="1" applyAlignment="1">
      <alignment horizontal="center" vertical="center"/>
    </xf>
    <xf numFmtId="0" fontId="26" fillId="6" borderId="5" xfId="0" applyFont="1" applyFill="1" applyBorder="1" applyAlignment="1">
      <alignment horizontal="left" vertical="center" wrapText="1"/>
    </xf>
    <xf numFmtId="0" fontId="26" fillId="6" borderId="7" xfId="0" applyFont="1" applyFill="1" applyBorder="1" applyAlignment="1">
      <alignment horizontal="left" vertical="center" wrapText="1"/>
    </xf>
    <xf numFmtId="0" fontId="27" fillId="6" borderId="1" xfId="0" applyFont="1" applyFill="1" applyBorder="1" applyAlignment="1">
      <alignment horizontal="center" vertical="center"/>
    </xf>
    <xf numFmtId="0" fontId="26" fillId="6" borderId="1" xfId="0" applyFont="1" applyFill="1" applyBorder="1" applyAlignment="1">
      <alignment vertical="center"/>
    </xf>
    <xf numFmtId="0" fontId="27" fillId="5" borderId="7" xfId="0" applyFont="1" applyFill="1" applyBorder="1" applyAlignment="1">
      <alignment horizontal="left" vertical="center" wrapText="1"/>
    </xf>
    <xf numFmtId="0" fontId="26" fillId="6" borderId="6" xfId="0" applyFont="1" applyFill="1" applyBorder="1" applyAlignment="1">
      <alignment horizontal="center" vertical="center" wrapText="1"/>
    </xf>
    <xf numFmtId="0" fontId="26" fillId="6" borderId="12" xfId="0" applyFont="1" applyFill="1" applyBorder="1" applyAlignment="1">
      <alignment horizontal="left" vertical="center" wrapText="1"/>
    </xf>
    <xf numFmtId="0" fontId="26" fillId="6" borderId="13" xfId="0" applyFont="1" applyFill="1" applyBorder="1" applyAlignment="1">
      <alignment horizontal="left" vertical="center" wrapText="1"/>
    </xf>
    <xf numFmtId="0" fontId="26" fillId="6" borderId="5" xfId="0" applyFont="1" applyFill="1" applyBorder="1" applyAlignment="1">
      <alignment horizontal="center" vertical="center" wrapText="1"/>
    </xf>
    <xf numFmtId="0" fontId="27" fillId="6" borderId="1" xfId="0" applyFont="1" applyFill="1" applyBorder="1" applyAlignment="1">
      <alignment horizontal="center" vertical="center" wrapText="1"/>
    </xf>
    <xf numFmtId="0" fontId="26" fillId="5" borderId="9" xfId="0" applyFont="1" applyFill="1" applyBorder="1" applyAlignment="1">
      <alignment horizontal="center" vertical="center" wrapText="1"/>
    </xf>
    <xf numFmtId="0" fontId="26" fillId="5" borderId="14" xfId="0" applyFont="1" applyFill="1" applyBorder="1" applyAlignment="1">
      <alignment horizontal="left" vertical="center" wrapText="1"/>
    </xf>
    <xf numFmtId="0" fontId="26" fillId="5" borderId="15" xfId="0" applyFont="1" applyFill="1" applyBorder="1" applyAlignment="1">
      <alignment horizontal="left" vertical="center" wrapText="1"/>
    </xf>
    <xf numFmtId="0" fontId="26" fillId="5" borderId="3" xfId="0" applyFont="1" applyFill="1" applyBorder="1" applyAlignment="1">
      <alignment vertical="center" wrapText="1"/>
    </xf>
    <xf numFmtId="0" fontId="26" fillId="6" borderId="9" xfId="0" applyFont="1" applyFill="1" applyBorder="1" applyAlignment="1">
      <alignment horizontal="center" vertical="center" wrapText="1"/>
    </xf>
    <xf numFmtId="0" fontId="26" fillId="6" borderId="14" xfId="0" applyFont="1" applyFill="1" applyBorder="1" applyAlignment="1">
      <alignment horizontal="left" vertical="center" wrapText="1"/>
    </xf>
    <xf numFmtId="0" fontId="26" fillId="6" borderId="15" xfId="0" applyFont="1" applyFill="1" applyBorder="1" applyAlignment="1">
      <alignment horizontal="left" vertical="center" wrapText="1"/>
    </xf>
    <xf numFmtId="0" fontId="26" fillId="6" borderId="1" xfId="0" applyFont="1" applyFill="1" applyBorder="1" applyAlignment="1">
      <alignment vertical="center" wrapText="1"/>
    </xf>
    <xf numFmtId="0" fontId="26" fillId="6" borderId="3" xfId="0" applyFont="1" applyFill="1" applyBorder="1" applyAlignment="1">
      <alignment vertical="center" wrapText="1"/>
    </xf>
    <xf numFmtId="0" fontId="26" fillId="6" borderId="5" xfId="0" applyFont="1" applyFill="1" applyBorder="1" applyAlignment="1">
      <alignment vertical="center" wrapText="1"/>
    </xf>
    <xf numFmtId="0" fontId="26" fillId="6" borderId="4" xfId="0" applyFont="1" applyFill="1" applyBorder="1" applyAlignment="1">
      <alignment horizontal="center" vertical="center" wrapText="1"/>
    </xf>
    <xf numFmtId="0" fontId="26" fillId="6" borderId="3" xfId="0" applyFont="1" applyFill="1" applyBorder="1" applyAlignment="1">
      <alignment horizontal="left" vertical="center" wrapText="1"/>
    </xf>
    <xf numFmtId="0" fontId="26" fillId="6" borderId="16" xfId="0" applyFont="1" applyFill="1" applyBorder="1" applyAlignment="1">
      <alignment horizontal="left" vertical="center" wrapText="1"/>
    </xf>
    <xf numFmtId="0" fontId="30" fillId="0" borderId="7" xfId="0" applyFont="1" applyFill="1" applyBorder="1" applyAlignment="1">
      <alignment horizontal="center" vertical="center" wrapText="1"/>
    </xf>
    <xf numFmtId="180" fontId="27" fillId="0" borderId="5" xfId="0" applyNumberFormat="1" applyFont="1" applyFill="1" applyBorder="1" applyAlignment="1">
      <alignment horizontal="center" vertical="center"/>
    </xf>
    <xf numFmtId="0" fontId="26" fillId="5" borderId="6" xfId="0" applyFont="1" applyFill="1" applyBorder="1" applyAlignment="1">
      <alignment horizontal="center" vertical="center" wrapText="1"/>
    </xf>
    <xf numFmtId="0" fontId="31" fillId="0" borderId="5" xfId="0" applyFont="1" applyFill="1" applyBorder="1" applyAlignment="1">
      <alignment horizontal="left" vertical="center" wrapText="1"/>
    </xf>
    <xf numFmtId="0" fontId="32" fillId="5" borderId="1" xfId="0" applyFont="1" applyFill="1" applyBorder="1" applyAlignment="1">
      <alignment vertical="center"/>
    </xf>
    <xf numFmtId="0" fontId="31" fillId="0" borderId="6" xfId="0" applyFont="1" applyFill="1" applyBorder="1" applyAlignment="1">
      <alignment horizontal="center" vertical="center" wrapText="1"/>
    </xf>
    <xf numFmtId="0" fontId="31" fillId="0" borderId="9" xfId="0" applyFont="1" applyFill="1" applyBorder="1" applyAlignment="1">
      <alignment horizontal="center" vertical="center" wrapText="1"/>
    </xf>
    <xf numFmtId="179" fontId="27" fillId="5" borderId="5" xfId="0" applyNumberFormat="1" applyFont="1" applyFill="1" applyBorder="1" applyAlignment="1">
      <alignment horizontal="center" vertical="center"/>
    </xf>
    <xf numFmtId="0" fontId="25" fillId="0" borderId="2" xfId="0" applyFont="1" applyFill="1" applyBorder="1" applyAlignment="1">
      <alignment horizontal="right" vertical="center"/>
    </xf>
    <xf numFmtId="0" fontId="27" fillId="0" borderId="1" xfId="0" applyFont="1" applyFill="1" applyBorder="1" applyAlignment="1">
      <alignment vertical="center" wrapText="1"/>
    </xf>
    <xf numFmtId="0" fontId="27" fillId="5" borderId="1" xfId="0" applyFont="1" applyFill="1" applyBorder="1" applyAlignment="1">
      <alignment vertical="center" wrapText="1"/>
    </xf>
    <xf numFmtId="177" fontId="26" fillId="0" borderId="1" xfId="0" applyNumberFormat="1" applyFont="1" applyFill="1" applyBorder="1" applyAlignment="1">
      <alignment vertical="center" wrapText="1"/>
    </xf>
    <xf numFmtId="0" fontId="33" fillId="5" borderId="1" xfId="0" applyFont="1" applyFill="1" applyBorder="1" applyAlignment="1">
      <alignment vertical="center"/>
    </xf>
    <xf numFmtId="0" fontId="34" fillId="0" borderId="1" xfId="0" applyFont="1" applyFill="1" applyBorder="1" applyAlignment="1">
      <alignment vertical="center" wrapText="1"/>
    </xf>
    <xf numFmtId="180" fontId="27" fillId="5" borderId="5" xfId="0" applyNumberFormat="1" applyFont="1" applyFill="1" applyBorder="1" applyAlignment="1">
      <alignment horizontal="center" vertical="center" wrapText="1"/>
    </xf>
    <xf numFmtId="0" fontId="27" fillId="5" borderId="5" xfId="0" applyNumberFormat="1" applyFont="1" applyFill="1" applyBorder="1" applyAlignment="1">
      <alignment horizontal="center" vertical="center"/>
    </xf>
    <xf numFmtId="0" fontId="31" fillId="0" borderId="4" xfId="0" applyFont="1" applyFill="1" applyBorder="1" applyAlignment="1">
      <alignment horizontal="center" vertical="center" wrapText="1"/>
    </xf>
    <xf numFmtId="0" fontId="26" fillId="5" borderId="4" xfId="0" applyFont="1" applyFill="1" applyBorder="1" applyAlignment="1">
      <alignment horizontal="center" vertical="center" wrapText="1"/>
    </xf>
    <xf numFmtId="0" fontId="31" fillId="5" borderId="5" xfId="0" applyFont="1" applyFill="1" applyBorder="1" applyAlignment="1">
      <alignment horizontal="left" vertical="center" wrapText="1"/>
    </xf>
    <xf numFmtId="180" fontId="27" fillId="5" borderId="5" xfId="0" applyNumberFormat="1" applyFont="1" applyFill="1" applyBorder="1" applyAlignment="1">
      <alignment horizontal="center" vertical="center"/>
    </xf>
    <xf numFmtId="0" fontId="32" fillId="0" borderId="1" xfId="0" applyFont="1" applyFill="1" applyBorder="1" applyAlignment="1">
      <alignment horizontal="center" vertical="center"/>
    </xf>
    <xf numFmtId="0" fontId="27" fillId="0" borderId="5" xfId="0" applyFont="1" applyFill="1" applyBorder="1" applyAlignment="1">
      <alignment horizontal="left" vertical="center" wrapText="1"/>
    </xf>
    <xf numFmtId="0" fontId="27" fillId="0" borderId="7" xfId="0" applyFont="1" applyFill="1" applyBorder="1" applyAlignment="1">
      <alignment horizontal="left" vertical="center" wrapText="1"/>
    </xf>
    <xf numFmtId="0" fontId="27" fillId="0" borderId="17" xfId="0" applyFont="1" applyFill="1" applyBorder="1" applyAlignment="1">
      <alignment horizontal="left" vertical="center" wrapText="1"/>
    </xf>
    <xf numFmtId="0" fontId="35" fillId="0" borderId="5" xfId="0" applyFont="1" applyFill="1" applyBorder="1" applyAlignment="1">
      <alignment horizontal="center" vertical="center" wrapText="1"/>
    </xf>
    <xf numFmtId="0" fontId="35" fillId="0" borderId="7" xfId="0" applyFont="1" applyFill="1" applyBorder="1" applyAlignment="1">
      <alignment horizontal="center" vertical="center" wrapText="1"/>
    </xf>
    <xf numFmtId="0" fontId="35" fillId="0" borderId="17" xfId="0" applyFont="1" applyFill="1" applyBorder="1" applyAlignment="1">
      <alignment horizontal="center" vertical="center" wrapText="1"/>
    </xf>
    <xf numFmtId="0" fontId="27" fillId="0" borderId="5" xfId="0" applyFont="1" applyFill="1" applyBorder="1" applyAlignment="1">
      <alignment horizontal="center" vertical="center" wrapText="1"/>
    </xf>
    <xf numFmtId="0" fontId="32" fillId="0" borderId="1" xfId="0" applyFont="1" applyFill="1" applyBorder="1" applyAlignment="1">
      <alignment horizontal="right" vertic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4" xfId="49"/>
    <cellStyle name="常规 2" xfId="50"/>
  </cellStyles>
  <tableStyles count="0" defaultTableStyle="TableStyleMedium2" defaultPivotStyle="PivotStyleLight16"/>
  <colors>
    <mruColors>
      <color rgb="00E72FCF"/>
      <color rgb="0000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81"/>
  <sheetViews>
    <sheetView tabSelected="1" topLeftCell="A58" workbookViewId="0">
      <selection activeCell="L66" sqref="L66"/>
    </sheetView>
  </sheetViews>
  <sheetFormatPr defaultColWidth="9" defaultRowHeight="13.5"/>
  <cols>
    <col min="1" max="1" width="3.625" style="119" customWidth="1"/>
    <col min="2" max="2" width="9.5" style="119" customWidth="1"/>
    <col min="3" max="3" width="6.5" style="120" customWidth="1"/>
    <col min="4" max="4" width="63.0833333333333" style="120" customWidth="1"/>
    <col min="5" max="5" width="23.15" style="120" customWidth="1"/>
    <col min="6" max="6" width="11.25" style="118" customWidth="1"/>
    <col min="7" max="7" width="9.95833333333333" style="118" customWidth="1"/>
    <col min="8" max="8" width="7.45833333333333" style="120" customWidth="1"/>
    <col min="9" max="9" width="10.1583333333333" style="120" customWidth="1"/>
    <col min="10" max="16384" width="9" style="119"/>
  </cols>
  <sheetData>
    <row r="1" s="112" customFormat="1" ht="20.25" spans="1:9">
      <c r="A1" s="121" t="s">
        <v>0</v>
      </c>
      <c r="B1" s="121"/>
      <c r="C1" s="122"/>
      <c r="D1" s="122"/>
      <c r="E1" s="122"/>
      <c r="F1" s="123"/>
      <c r="G1" s="123"/>
      <c r="H1" s="123"/>
      <c r="I1" s="122"/>
    </row>
    <row r="2" s="112" customFormat="1" ht="27" spans="1:9">
      <c r="A2" s="124" t="s">
        <v>1</v>
      </c>
      <c r="B2" s="124"/>
      <c r="C2" s="124"/>
      <c r="D2" s="124"/>
      <c r="E2" s="124"/>
      <c r="F2" s="124"/>
      <c r="G2" s="124"/>
      <c r="H2" s="124"/>
      <c r="I2" s="124"/>
    </row>
    <row r="3" s="112" customFormat="1" spans="3:9">
      <c r="C3" s="122"/>
      <c r="D3" s="122"/>
      <c r="E3" s="122"/>
      <c r="F3" s="123"/>
      <c r="G3" s="123"/>
      <c r="H3" s="125" t="s">
        <v>2</v>
      </c>
      <c r="I3" s="211"/>
    </row>
    <row r="4" ht="13" customHeight="1" spans="1:9">
      <c r="A4" s="126" t="s">
        <v>3</v>
      </c>
      <c r="B4" s="126"/>
      <c r="C4" s="126"/>
      <c r="D4" s="126"/>
      <c r="E4" s="127" t="s">
        <v>4</v>
      </c>
      <c r="F4" s="127" t="s">
        <v>5</v>
      </c>
      <c r="G4" s="13" t="s">
        <v>6</v>
      </c>
      <c r="H4" s="13" t="s">
        <v>7</v>
      </c>
      <c r="I4" s="13" t="s">
        <v>8</v>
      </c>
    </row>
    <row r="5" ht="13" customHeight="1" spans="1:9">
      <c r="A5" s="126"/>
      <c r="B5" s="126"/>
      <c r="C5" s="126"/>
      <c r="D5" s="126"/>
      <c r="E5" s="127"/>
      <c r="F5" s="127"/>
      <c r="G5" s="13"/>
      <c r="H5" s="13"/>
      <c r="I5" s="13"/>
    </row>
    <row r="6" ht="13" customHeight="1" spans="1:9">
      <c r="A6" s="126"/>
      <c r="B6" s="126"/>
      <c r="C6" s="126"/>
      <c r="D6" s="126"/>
      <c r="E6" s="127"/>
      <c r="F6" s="127"/>
      <c r="G6" s="13"/>
      <c r="H6" s="13"/>
      <c r="I6" s="13"/>
    </row>
    <row r="7" spans="1:9">
      <c r="A7" s="128" t="s">
        <v>9</v>
      </c>
      <c r="B7" s="129"/>
      <c r="C7" s="129"/>
      <c r="D7" s="129"/>
      <c r="E7" s="130"/>
      <c r="F7" s="131">
        <f>F8+F59+F78+F80</f>
        <v>62152.17</v>
      </c>
      <c r="G7" s="132">
        <f>G8+G59+G78+G80</f>
        <v>35010.93</v>
      </c>
      <c r="H7" s="133"/>
      <c r="I7" s="133"/>
    </row>
    <row r="8" spans="1:9">
      <c r="A8" s="134" t="s">
        <v>10</v>
      </c>
      <c r="B8" s="134"/>
      <c r="C8" s="134"/>
      <c r="D8" s="135"/>
      <c r="E8" s="136"/>
      <c r="F8" s="137">
        <f>F9+F10+F21+F24+F25+F26+F27+F29+F30+F34+F38+F42</f>
        <v>33437.22</v>
      </c>
      <c r="G8" s="138">
        <f>G9+G24</f>
        <v>14782.22</v>
      </c>
      <c r="H8" s="139"/>
      <c r="I8" s="139"/>
    </row>
    <row r="9" ht="51" customHeight="1" spans="1:9">
      <c r="A9" s="136">
        <v>1</v>
      </c>
      <c r="B9" s="140" t="s">
        <v>11</v>
      </c>
      <c r="C9" s="140"/>
      <c r="D9" s="141"/>
      <c r="E9" s="142" t="s">
        <v>12</v>
      </c>
      <c r="F9" s="143">
        <f>11360+3328</f>
        <v>14688</v>
      </c>
      <c r="G9" s="143">
        <v>14688</v>
      </c>
      <c r="H9" s="144"/>
      <c r="I9" s="212"/>
    </row>
    <row r="10" ht="17" customHeight="1" spans="1:9">
      <c r="A10" s="136">
        <v>2</v>
      </c>
      <c r="B10" s="140" t="s">
        <v>13</v>
      </c>
      <c r="C10" s="140"/>
      <c r="D10" s="141"/>
      <c r="E10" s="142" t="s">
        <v>14</v>
      </c>
      <c r="F10" s="143">
        <v>8210</v>
      </c>
      <c r="G10" s="138"/>
      <c r="H10" s="139"/>
      <c r="I10" s="139"/>
    </row>
    <row r="11" s="113" customFormat="1" ht="63" customHeight="1" spans="1:9">
      <c r="A11" s="145">
        <v>3</v>
      </c>
      <c r="B11" s="145" t="s">
        <v>15</v>
      </c>
      <c r="C11" s="146" t="s">
        <v>16</v>
      </c>
      <c r="D11" s="147"/>
      <c r="E11" s="148" t="s">
        <v>17</v>
      </c>
      <c r="F11" s="149">
        <f>1417+8324+1184+69</f>
        <v>10994</v>
      </c>
      <c r="G11" s="150"/>
      <c r="H11" s="151"/>
      <c r="I11" s="151"/>
    </row>
    <row r="12" s="113" customFormat="1" ht="33" customHeight="1" spans="1:9">
      <c r="A12" s="145"/>
      <c r="B12" s="145"/>
      <c r="C12" s="152" t="s">
        <v>18</v>
      </c>
      <c r="D12" s="153" t="s">
        <v>19</v>
      </c>
      <c r="E12" s="148" t="s">
        <v>20</v>
      </c>
      <c r="F12" s="149">
        <f>8324+69</f>
        <v>8393</v>
      </c>
      <c r="G12" s="150"/>
      <c r="H12" s="151"/>
      <c r="I12" s="151"/>
    </row>
    <row r="13" s="113" customFormat="1" ht="33" customHeight="1" spans="1:9">
      <c r="A13" s="145"/>
      <c r="B13" s="145"/>
      <c r="C13" s="154"/>
      <c r="D13" s="155" t="s">
        <v>21</v>
      </c>
      <c r="E13" s="148" t="s">
        <v>22</v>
      </c>
      <c r="F13" s="149">
        <f>1417+1184</f>
        <v>2601</v>
      </c>
      <c r="G13" s="150"/>
      <c r="H13" s="151"/>
      <c r="I13" s="151"/>
    </row>
    <row r="14" s="113" customFormat="1" ht="23" customHeight="1" spans="1:9">
      <c r="A14" s="145"/>
      <c r="B14" s="145"/>
      <c r="C14" s="154"/>
      <c r="D14" s="155" t="s">
        <v>23</v>
      </c>
      <c r="E14" s="148"/>
      <c r="F14" s="149"/>
      <c r="G14" s="150"/>
      <c r="H14" s="151"/>
      <c r="I14" s="151"/>
    </row>
    <row r="15" s="113" customFormat="1" ht="23" customHeight="1" spans="1:9">
      <c r="A15" s="145"/>
      <c r="B15" s="145"/>
      <c r="C15" s="154"/>
      <c r="D15" s="155" t="s">
        <v>24</v>
      </c>
      <c r="E15" s="148"/>
      <c r="F15" s="149"/>
      <c r="G15" s="150"/>
      <c r="H15" s="151"/>
      <c r="I15" s="151"/>
    </row>
    <row r="16" s="113" customFormat="1" ht="23" customHeight="1" spans="1:9">
      <c r="A16" s="145"/>
      <c r="B16" s="145"/>
      <c r="C16" s="154"/>
      <c r="D16" s="155" t="s">
        <v>25</v>
      </c>
      <c r="E16" s="148"/>
      <c r="F16" s="149"/>
      <c r="G16" s="150"/>
      <c r="H16" s="151"/>
      <c r="I16" s="151"/>
    </row>
    <row r="17" s="113" customFormat="1" ht="23" customHeight="1" spans="1:9">
      <c r="A17" s="145"/>
      <c r="B17" s="145"/>
      <c r="C17" s="154"/>
      <c r="D17" s="155" t="s">
        <v>26</v>
      </c>
      <c r="E17" s="148"/>
      <c r="F17" s="149"/>
      <c r="G17" s="150"/>
      <c r="H17" s="151"/>
      <c r="I17" s="151"/>
    </row>
    <row r="18" s="113" customFormat="1" ht="23" customHeight="1" spans="1:9">
      <c r="A18" s="145"/>
      <c r="B18" s="145"/>
      <c r="C18" s="154"/>
      <c r="D18" s="155" t="s">
        <v>27</v>
      </c>
      <c r="E18" s="148"/>
      <c r="F18" s="149"/>
      <c r="G18" s="150"/>
      <c r="H18" s="151"/>
      <c r="I18" s="151"/>
    </row>
    <row r="19" s="113" customFormat="1" ht="23" customHeight="1" spans="1:9">
      <c r="A19" s="145"/>
      <c r="B19" s="145"/>
      <c r="C19" s="154"/>
      <c r="D19" s="155" t="s">
        <v>28</v>
      </c>
      <c r="E19" s="148"/>
      <c r="F19" s="149"/>
      <c r="G19" s="150"/>
      <c r="H19" s="151"/>
      <c r="I19" s="151"/>
    </row>
    <row r="20" s="113" customFormat="1" ht="23" customHeight="1" spans="1:9">
      <c r="A20" s="145"/>
      <c r="B20" s="145"/>
      <c r="C20" s="154"/>
      <c r="D20" s="155" t="s">
        <v>29</v>
      </c>
      <c r="E20" s="148"/>
      <c r="F20" s="149"/>
      <c r="G20" s="149"/>
      <c r="H20" s="156"/>
      <c r="I20" s="151"/>
    </row>
    <row r="21" s="114" customFormat="1" ht="31" customHeight="1" spans="1:9">
      <c r="A21" s="145"/>
      <c r="B21" s="145"/>
      <c r="C21" s="157" t="s">
        <v>30</v>
      </c>
      <c r="D21" s="158"/>
      <c r="E21" s="148" t="s">
        <v>31</v>
      </c>
      <c r="F21" s="149">
        <v>0</v>
      </c>
      <c r="G21" s="149"/>
      <c r="H21" s="159"/>
      <c r="I21" s="213"/>
    </row>
    <row r="22" s="115" customFormat="1" ht="21.95" customHeight="1" spans="1:9">
      <c r="A22" s="160">
        <v>4</v>
      </c>
      <c r="B22" s="161" t="s">
        <v>32</v>
      </c>
      <c r="C22" s="162" t="s">
        <v>16</v>
      </c>
      <c r="D22" s="163"/>
      <c r="E22" s="164" t="s">
        <v>33</v>
      </c>
      <c r="F22" s="165">
        <v>164.22</v>
      </c>
      <c r="G22" s="166"/>
      <c r="H22" s="167"/>
      <c r="I22" s="167"/>
    </row>
    <row r="23" s="115" customFormat="1" ht="27" customHeight="1" spans="1:9">
      <c r="A23" s="168"/>
      <c r="B23" s="169"/>
      <c r="C23" s="170" t="s">
        <v>34</v>
      </c>
      <c r="D23" s="171" t="s">
        <v>35</v>
      </c>
      <c r="E23" s="172"/>
      <c r="F23" s="165"/>
      <c r="G23" s="166"/>
      <c r="H23" s="167"/>
      <c r="I23" s="167"/>
    </row>
    <row r="24" s="115" customFormat="1" ht="20" customHeight="1" spans="1:9">
      <c r="A24" s="130"/>
      <c r="B24" s="169"/>
      <c r="C24" s="162" t="s">
        <v>30</v>
      </c>
      <c r="D24" s="163"/>
      <c r="E24" s="173"/>
      <c r="F24" s="165">
        <v>164.22</v>
      </c>
      <c r="G24" s="149">
        <v>94.22</v>
      </c>
      <c r="H24" s="156"/>
      <c r="I24" s="214"/>
    </row>
    <row r="25" ht="30" customHeight="1" spans="1:9">
      <c r="A25" s="136">
        <v>5</v>
      </c>
      <c r="B25" s="141" t="s">
        <v>36</v>
      </c>
      <c r="C25" s="174"/>
      <c r="D25" s="174"/>
      <c r="E25" s="175" t="s">
        <v>37</v>
      </c>
      <c r="F25" s="143">
        <v>3053</v>
      </c>
      <c r="G25" s="138"/>
      <c r="H25" s="139"/>
      <c r="I25" s="139"/>
    </row>
    <row r="26" s="113" customFormat="1" ht="30" customHeight="1" spans="1:9">
      <c r="A26" s="145">
        <v>6</v>
      </c>
      <c r="B26" s="147" t="s">
        <v>38</v>
      </c>
      <c r="C26" s="176"/>
      <c r="D26" s="176"/>
      <c r="E26" s="177" t="s">
        <v>39</v>
      </c>
      <c r="F26" s="149">
        <f>582+306</f>
        <v>888</v>
      </c>
      <c r="G26" s="150"/>
      <c r="H26" s="151"/>
      <c r="I26" s="151"/>
    </row>
    <row r="27" s="116" customFormat="1" ht="24" customHeight="1" spans="1:9">
      <c r="A27" s="136">
        <v>7</v>
      </c>
      <c r="B27" s="162" t="s">
        <v>40</v>
      </c>
      <c r="C27" s="163"/>
      <c r="D27" s="163"/>
      <c r="E27" s="178" t="s">
        <v>41</v>
      </c>
      <c r="F27" s="137">
        <v>10</v>
      </c>
      <c r="G27" s="166"/>
      <c r="H27" s="179"/>
      <c r="I27" s="179"/>
    </row>
    <row r="28" ht="24" customHeight="1" spans="1:9">
      <c r="A28" s="136">
        <v>8</v>
      </c>
      <c r="B28" s="141" t="s">
        <v>42</v>
      </c>
      <c r="C28" s="174"/>
      <c r="D28" s="174"/>
      <c r="E28" s="142"/>
      <c r="F28" s="143"/>
      <c r="G28" s="138"/>
      <c r="H28" s="139"/>
      <c r="I28" s="139"/>
    </row>
    <row r="29" s="113" customFormat="1" ht="49" customHeight="1" spans="1:9">
      <c r="A29" s="136">
        <v>9</v>
      </c>
      <c r="B29" s="147" t="s">
        <v>43</v>
      </c>
      <c r="C29" s="176"/>
      <c r="D29" s="176"/>
      <c r="E29" s="148" t="s">
        <v>44</v>
      </c>
      <c r="F29" s="149">
        <f>862+2746</f>
        <v>3608</v>
      </c>
      <c r="G29" s="150"/>
      <c r="H29" s="151"/>
      <c r="I29" s="151"/>
    </row>
    <row r="30" s="113" customFormat="1" ht="30" customHeight="1" spans="1:9">
      <c r="A30" s="136">
        <v>10</v>
      </c>
      <c r="B30" s="147" t="s">
        <v>45</v>
      </c>
      <c r="C30" s="176"/>
      <c r="D30" s="176"/>
      <c r="E30" s="150" t="s">
        <v>46</v>
      </c>
      <c r="F30" s="149">
        <v>210.9</v>
      </c>
      <c r="G30" s="150"/>
      <c r="H30" s="151"/>
      <c r="I30" s="151"/>
    </row>
    <row r="31" ht="32" customHeight="1" spans="1:9">
      <c r="A31" s="136">
        <v>11</v>
      </c>
      <c r="B31" s="141" t="s">
        <v>47</v>
      </c>
      <c r="C31" s="174"/>
      <c r="D31" s="174"/>
      <c r="E31" s="142"/>
      <c r="F31" s="143"/>
      <c r="G31" s="138"/>
      <c r="H31" s="139"/>
      <c r="I31" s="139"/>
    </row>
    <row r="32" s="117" customFormat="1" ht="30" customHeight="1" spans="1:9">
      <c r="A32" s="136">
        <v>12</v>
      </c>
      <c r="B32" s="180" t="s">
        <v>48</v>
      </c>
      <c r="C32" s="181"/>
      <c r="D32" s="181"/>
      <c r="E32" s="182"/>
      <c r="F32" s="165"/>
      <c r="G32" s="182"/>
      <c r="H32" s="183"/>
      <c r="I32" s="183"/>
    </row>
    <row r="33" ht="45" customHeight="1" spans="1:9">
      <c r="A33" s="136">
        <v>13</v>
      </c>
      <c r="B33" s="141" t="s">
        <v>49</v>
      </c>
      <c r="C33" s="174"/>
      <c r="D33" s="174"/>
      <c r="E33" s="142"/>
      <c r="F33" s="143"/>
      <c r="G33" s="138"/>
      <c r="H33" s="139"/>
      <c r="I33" s="139"/>
    </row>
    <row r="34" s="113" customFormat="1" ht="50.1" customHeight="1" spans="1:9">
      <c r="A34" s="145">
        <v>14</v>
      </c>
      <c r="B34" s="158" t="s">
        <v>50</v>
      </c>
      <c r="C34" s="184"/>
      <c r="D34" s="184"/>
      <c r="E34" s="148" t="s">
        <v>51</v>
      </c>
      <c r="F34" s="149">
        <v>5.1</v>
      </c>
      <c r="G34" s="150"/>
      <c r="H34" s="151"/>
      <c r="I34" s="215"/>
    </row>
    <row r="35" ht="33" customHeight="1" spans="1:9">
      <c r="A35" s="136">
        <v>15</v>
      </c>
      <c r="B35" s="141" t="s">
        <v>52</v>
      </c>
      <c r="C35" s="174"/>
      <c r="D35" s="174"/>
      <c r="E35" s="142"/>
      <c r="F35" s="143"/>
      <c r="G35" s="138"/>
      <c r="H35" s="139"/>
      <c r="I35" s="139"/>
    </row>
    <row r="36" ht="38.1" customHeight="1" spans="1:9">
      <c r="A36" s="136">
        <v>16</v>
      </c>
      <c r="B36" s="141" t="s">
        <v>53</v>
      </c>
      <c r="C36" s="174"/>
      <c r="D36" s="174"/>
      <c r="E36" s="142"/>
      <c r="F36" s="143"/>
      <c r="G36" s="138"/>
      <c r="H36" s="139"/>
      <c r="I36" s="139"/>
    </row>
    <row r="37" s="117" customFormat="1" ht="15" customHeight="1" spans="1:9">
      <c r="A37" s="185">
        <v>17</v>
      </c>
      <c r="B37" s="186" t="s">
        <v>54</v>
      </c>
      <c r="C37" s="187"/>
      <c r="D37" s="188" t="s">
        <v>55</v>
      </c>
      <c r="E37" s="189"/>
      <c r="F37" s="165"/>
      <c r="G37" s="182"/>
      <c r="H37" s="183"/>
      <c r="I37" s="183"/>
    </row>
    <row r="38" s="113" customFormat="1" ht="15" customHeight="1" spans="1:9">
      <c r="A38" s="190"/>
      <c r="B38" s="191"/>
      <c r="C38" s="192"/>
      <c r="D38" s="193" t="s">
        <v>56</v>
      </c>
      <c r="E38" s="148" t="s">
        <v>57</v>
      </c>
      <c r="F38" s="149">
        <v>800</v>
      </c>
      <c r="G38" s="150"/>
      <c r="H38" s="151"/>
      <c r="I38" s="151"/>
    </row>
    <row r="39" s="117" customFormat="1" ht="15" customHeight="1" spans="1:9">
      <c r="A39" s="194"/>
      <c r="B39" s="195"/>
      <c r="C39" s="196"/>
      <c r="D39" s="197" t="s">
        <v>58</v>
      </c>
      <c r="E39" s="189"/>
      <c r="F39" s="165"/>
      <c r="G39" s="182"/>
      <c r="H39" s="183"/>
      <c r="I39" s="183"/>
    </row>
    <row r="40" s="117" customFormat="1" ht="33" customHeight="1" spans="1:9">
      <c r="A40" s="194"/>
      <c r="B40" s="195"/>
      <c r="C40" s="196"/>
      <c r="D40" s="198" t="s">
        <v>59</v>
      </c>
      <c r="E40" s="189"/>
      <c r="F40" s="165"/>
      <c r="G40" s="182"/>
      <c r="H40" s="183"/>
      <c r="I40" s="183"/>
    </row>
    <row r="41" s="117" customFormat="1" ht="15" customHeight="1" spans="1:9">
      <c r="A41" s="194"/>
      <c r="B41" s="195"/>
      <c r="C41" s="196"/>
      <c r="D41" s="198" t="s">
        <v>60</v>
      </c>
      <c r="E41" s="189"/>
      <c r="F41" s="165"/>
      <c r="G41" s="182"/>
      <c r="H41" s="183"/>
      <c r="I41" s="183"/>
    </row>
    <row r="42" s="113" customFormat="1" ht="15" customHeight="1" spans="1:9">
      <c r="A42" s="190"/>
      <c r="B42" s="191"/>
      <c r="C42" s="192"/>
      <c r="D42" s="193" t="s">
        <v>61</v>
      </c>
      <c r="E42" s="148" t="s">
        <v>62</v>
      </c>
      <c r="F42" s="149">
        <v>1800</v>
      </c>
      <c r="G42" s="150"/>
      <c r="H42" s="151"/>
      <c r="I42" s="151"/>
    </row>
    <row r="43" s="117" customFormat="1" ht="27" spans="1:9">
      <c r="A43" s="194"/>
      <c r="B43" s="195"/>
      <c r="C43" s="196"/>
      <c r="D43" s="197" t="s">
        <v>63</v>
      </c>
      <c r="E43" s="189"/>
      <c r="F43" s="165"/>
      <c r="G43" s="182"/>
      <c r="H43" s="183"/>
      <c r="I43" s="183"/>
    </row>
    <row r="44" s="117" customFormat="1" ht="18" customHeight="1" spans="1:9">
      <c r="A44" s="194"/>
      <c r="B44" s="195"/>
      <c r="C44" s="196"/>
      <c r="D44" s="197" t="s">
        <v>64</v>
      </c>
      <c r="E44" s="189"/>
      <c r="F44" s="165"/>
      <c r="G44" s="182"/>
      <c r="H44" s="183"/>
      <c r="I44" s="183"/>
    </row>
    <row r="45" s="117" customFormat="1" ht="25" customHeight="1" spans="1:9">
      <c r="A45" s="194"/>
      <c r="B45" s="195"/>
      <c r="C45" s="196"/>
      <c r="D45" s="199" t="s">
        <v>65</v>
      </c>
      <c r="E45" s="189"/>
      <c r="F45" s="165"/>
      <c r="G45" s="182"/>
      <c r="H45" s="183"/>
      <c r="I45" s="183"/>
    </row>
    <row r="46" s="117" customFormat="1" ht="25" customHeight="1" spans="1:9">
      <c r="A46" s="194"/>
      <c r="B46" s="195"/>
      <c r="C46" s="196"/>
      <c r="D46" s="199" t="s">
        <v>66</v>
      </c>
      <c r="E46" s="189"/>
      <c r="F46" s="165"/>
      <c r="G46" s="182"/>
      <c r="H46" s="183"/>
      <c r="I46" s="183"/>
    </row>
    <row r="47" s="117" customFormat="1" ht="18" customHeight="1" spans="1:9">
      <c r="A47" s="194"/>
      <c r="B47" s="195"/>
      <c r="C47" s="196"/>
      <c r="D47" s="199" t="s">
        <v>67</v>
      </c>
      <c r="E47" s="189"/>
      <c r="F47" s="165"/>
      <c r="G47" s="182"/>
      <c r="H47" s="183"/>
      <c r="I47" s="183"/>
    </row>
    <row r="48" s="117" customFormat="1" ht="18" customHeight="1" spans="1:9">
      <c r="A48" s="194"/>
      <c r="B48" s="195"/>
      <c r="C48" s="196"/>
      <c r="D48" s="199" t="s">
        <v>68</v>
      </c>
      <c r="E48" s="189"/>
      <c r="F48" s="165"/>
      <c r="G48" s="182"/>
      <c r="H48" s="183"/>
      <c r="I48" s="183"/>
    </row>
    <row r="49" s="117" customFormat="1" ht="18" customHeight="1" spans="1:9">
      <c r="A49" s="194"/>
      <c r="B49" s="195"/>
      <c r="C49" s="196"/>
      <c r="D49" s="199" t="s">
        <v>69</v>
      </c>
      <c r="E49" s="189"/>
      <c r="F49" s="165"/>
      <c r="G49" s="182"/>
      <c r="H49" s="183"/>
      <c r="I49" s="183"/>
    </row>
    <row r="50" s="117" customFormat="1" ht="18" customHeight="1" spans="1:9">
      <c r="A50" s="194"/>
      <c r="B50" s="195"/>
      <c r="C50" s="196"/>
      <c r="D50" s="199" t="s">
        <v>70</v>
      </c>
      <c r="E50" s="189"/>
      <c r="F50" s="165"/>
      <c r="G50" s="182"/>
      <c r="H50" s="183"/>
      <c r="I50" s="183"/>
    </row>
    <row r="51" s="117" customFormat="1" ht="18" customHeight="1" spans="1:9">
      <c r="A51" s="194"/>
      <c r="B51" s="195"/>
      <c r="C51" s="196"/>
      <c r="D51" s="199" t="s">
        <v>71</v>
      </c>
      <c r="E51" s="189"/>
      <c r="F51" s="165"/>
      <c r="G51" s="182"/>
      <c r="H51" s="183"/>
      <c r="I51" s="183"/>
    </row>
    <row r="52" s="117" customFormat="1" ht="18" customHeight="1" spans="1:9">
      <c r="A52" s="194"/>
      <c r="B52" s="195"/>
      <c r="C52" s="196"/>
      <c r="D52" s="199" t="s">
        <v>72</v>
      </c>
      <c r="E52" s="189"/>
      <c r="F52" s="165"/>
      <c r="G52" s="182"/>
      <c r="H52" s="183"/>
      <c r="I52" s="183"/>
    </row>
    <row r="53" s="117" customFormat="1" ht="18" customHeight="1" spans="1:9">
      <c r="A53" s="194"/>
      <c r="B53" s="195"/>
      <c r="C53" s="196"/>
      <c r="D53" s="199" t="s">
        <v>73</v>
      </c>
      <c r="E53" s="189"/>
      <c r="F53" s="165"/>
      <c r="G53" s="182"/>
      <c r="H53" s="183"/>
      <c r="I53" s="183"/>
    </row>
    <row r="54" s="117" customFormat="1" ht="18" customHeight="1" spans="1:9">
      <c r="A54" s="194"/>
      <c r="B54" s="195"/>
      <c r="C54" s="196"/>
      <c r="D54" s="199" t="s">
        <v>74</v>
      </c>
      <c r="E54" s="189"/>
      <c r="F54" s="165"/>
      <c r="G54" s="182"/>
      <c r="H54" s="183"/>
      <c r="I54" s="183"/>
    </row>
    <row r="55" s="117" customFormat="1" ht="18" customHeight="1" spans="1:9">
      <c r="A55" s="194"/>
      <c r="B55" s="195"/>
      <c r="C55" s="196"/>
      <c r="D55" s="199" t="s">
        <v>75</v>
      </c>
      <c r="E55" s="189"/>
      <c r="F55" s="165"/>
      <c r="G55" s="182"/>
      <c r="H55" s="183"/>
      <c r="I55" s="183"/>
    </row>
    <row r="56" s="117" customFormat="1" ht="18" customHeight="1" spans="1:9">
      <c r="A56" s="194"/>
      <c r="B56" s="195"/>
      <c r="C56" s="196"/>
      <c r="D56" s="199" t="s">
        <v>76</v>
      </c>
      <c r="E56" s="189"/>
      <c r="F56" s="165"/>
      <c r="G56" s="182"/>
      <c r="H56" s="183"/>
      <c r="I56" s="183"/>
    </row>
    <row r="57" s="117" customFormat="1" ht="18" customHeight="1" spans="1:9">
      <c r="A57" s="194"/>
      <c r="B57" s="195"/>
      <c r="C57" s="196"/>
      <c r="D57" s="199" t="s">
        <v>77</v>
      </c>
      <c r="E57" s="189"/>
      <c r="F57" s="165"/>
      <c r="G57" s="182"/>
      <c r="H57" s="183"/>
      <c r="I57" s="183"/>
    </row>
    <row r="58" s="117" customFormat="1" ht="36" customHeight="1" spans="1:9">
      <c r="A58" s="200"/>
      <c r="B58" s="201"/>
      <c r="C58" s="202"/>
      <c r="D58" s="199" t="s">
        <v>78</v>
      </c>
      <c r="E58" s="189"/>
      <c r="F58" s="165"/>
      <c r="G58" s="182"/>
      <c r="H58" s="183"/>
      <c r="I58" s="183"/>
    </row>
    <row r="59" ht="19" customHeight="1" spans="1:9">
      <c r="A59" s="135" t="s">
        <v>79</v>
      </c>
      <c r="B59" s="203"/>
      <c r="C59" s="203"/>
      <c r="D59" s="203"/>
      <c r="E59" s="142"/>
      <c r="F59" s="204">
        <f>F60+F61+F70+F71+F72+F73+F74+F75+F76+F77</f>
        <v>22946.95</v>
      </c>
      <c r="G59" s="143">
        <f>G60+G70+G75</f>
        <v>18600.71</v>
      </c>
      <c r="H59" s="144"/>
      <c r="I59" s="139"/>
    </row>
    <row r="60" ht="29" customHeight="1" spans="1:9">
      <c r="A60" s="136">
        <v>1</v>
      </c>
      <c r="B60" s="141" t="s">
        <v>80</v>
      </c>
      <c r="C60" s="174"/>
      <c r="D60" s="174"/>
      <c r="E60" s="142" t="s">
        <v>81</v>
      </c>
      <c r="F60" s="143">
        <f>20136+500</f>
        <v>20636</v>
      </c>
      <c r="G60" s="149">
        <v>17645.61</v>
      </c>
      <c r="H60" s="144"/>
      <c r="I60" s="216" t="s">
        <v>82</v>
      </c>
    </row>
    <row r="61" ht="24" customHeight="1" spans="1:9">
      <c r="A61" s="136">
        <v>2</v>
      </c>
      <c r="B61" s="141" t="s">
        <v>83</v>
      </c>
      <c r="C61" s="174"/>
      <c r="D61" s="174"/>
      <c r="E61" s="142"/>
      <c r="F61" s="143"/>
      <c r="G61" s="138"/>
      <c r="H61" s="139"/>
      <c r="I61" s="139"/>
    </row>
    <row r="62" s="113" customFormat="1" ht="16" customHeight="1" spans="1:9">
      <c r="A62" s="205">
        <v>3</v>
      </c>
      <c r="B62" s="145" t="s">
        <v>84</v>
      </c>
      <c r="C62" s="154" t="s">
        <v>16</v>
      </c>
      <c r="D62" s="206"/>
      <c r="E62" s="148" t="s">
        <v>85</v>
      </c>
      <c r="F62" s="143">
        <f>1018.24-61.994+1000</f>
        <v>1956.246</v>
      </c>
      <c r="G62" s="150"/>
      <c r="H62" s="207"/>
      <c r="I62" s="207"/>
    </row>
    <row r="63" s="113" customFormat="1" ht="16" customHeight="1" spans="1:9">
      <c r="A63" s="190"/>
      <c r="B63" s="145"/>
      <c r="C63" s="208" t="s">
        <v>18</v>
      </c>
      <c r="D63" s="154" t="s">
        <v>86</v>
      </c>
      <c r="E63" s="148" t="s">
        <v>87</v>
      </c>
      <c r="F63" s="143">
        <v>2.5</v>
      </c>
      <c r="G63" s="150"/>
      <c r="H63" s="207"/>
      <c r="I63" s="207"/>
    </row>
    <row r="64" s="113" customFormat="1" ht="16" customHeight="1" spans="1:9">
      <c r="A64" s="190"/>
      <c r="B64" s="145"/>
      <c r="C64" s="209"/>
      <c r="D64" s="154" t="s">
        <v>88</v>
      </c>
      <c r="E64" s="148"/>
      <c r="F64" s="210"/>
      <c r="G64" s="150"/>
      <c r="H64" s="207"/>
      <c r="I64" s="207"/>
    </row>
    <row r="65" s="113" customFormat="1" ht="16" customHeight="1" spans="1:9">
      <c r="A65" s="190"/>
      <c r="B65" s="145"/>
      <c r="C65" s="209"/>
      <c r="D65" s="154" t="s">
        <v>89</v>
      </c>
      <c r="E65" s="148"/>
      <c r="F65" s="210"/>
      <c r="G65" s="150"/>
      <c r="H65" s="207"/>
      <c r="I65" s="207"/>
    </row>
    <row r="66" s="113" customFormat="1" ht="16" customHeight="1" spans="1:9">
      <c r="A66" s="190"/>
      <c r="B66" s="145"/>
      <c r="C66" s="209"/>
      <c r="D66" s="152" t="s">
        <v>90</v>
      </c>
      <c r="E66" s="148" t="s">
        <v>87</v>
      </c>
      <c r="F66" s="217">
        <v>325</v>
      </c>
      <c r="G66" s="150"/>
      <c r="H66" s="207"/>
      <c r="I66" s="207"/>
    </row>
    <row r="67" s="113" customFormat="1" ht="16" customHeight="1" spans="1:9">
      <c r="A67" s="190"/>
      <c r="B67" s="145"/>
      <c r="C67" s="209"/>
      <c r="D67" s="152" t="s">
        <v>91</v>
      </c>
      <c r="E67" s="148" t="s">
        <v>87</v>
      </c>
      <c r="F67" s="218">
        <f>230.74-61.994</f>
        <v>168.746</v>
      </c>
      <c r="G67" s="150"/>
      <c r="H67" s="207"/>
      <c r="I67" s="207"/>
    </row>
    <row r="68" s="113" customFormat="1" ht="16" customHeight="1" spans="1:9">
      <c r="A68" s="190"/>
      <c r="B68" s="145"/>
      <c r="C68" s="209"/>
      <c r="D68" s="152" t="s">
        <v>92</v>
      </c>
      <c r="E68" s="148"/>
      <c r="F68" s="210"/>
      <c r="G68" s="150"/>
      <c r="H68" s="207"/>
      <c r="I68" s="207"/>
    </row>
    <row r="69" s="113" customFormat="1" ht="16" customHeight="1" spans="1:9">
      <c r="A69" s="190"/>
      <c r="B69" s="145"/>
      <c r="C69" s="219"/>
      <c r="D69" s="152" t="s">
        <v>93</v>
      </c>
      <c r="E69" s="148"/>
      <c r="F69" s="210"/>
      <c r="G69" s="150"/>
      <c r="H69" s="207"/>
      <c r="I69" s="207"/>
    </row>
    <row r="70" s="113" customFormat="1" ht="16" customHeight="1" spans="1:9">
      <c r="A70" s="220"/>
      <c r="B70" s="145"/>
      <c r="C70" s="152" t="s">
        <v>30</v>
      </c>
      <c r="D70" s="221"/>
      <c r="E70" s="148" t="s">
        <v>87</v>
      </c>
      <c r="F70" s="222">
        <f>F62-F63-F66-F67</f>
        <v>1460</v>
      </c>
      <c r="G70" s="150">
        <v>900</v>
      </c>
      <c r="H70" s="207"/>
      <c r="I70" s="207"/>
    </row>
    <row r="71" s="118" customFormat="1" ht="33" customHeight="1" spans="1:9">
      <c r="A71" s="136">
        <v>4</v>
      </c>
      <c r="B71" s="141" t="s">
        <v>94</v>
      </c>
      <c r="C71" s="174"/>
      <c r="D71" s="174"/>
      <c r="E71" s="178" t="s">
        <v>95</v>
      </c>
      <c r="F71" s="143">
        <v>81.75</v>
      </c>
      <c r="G71" s="138"/>
      <c r="H71" s="223"/>
      <c r="I71" s="231"/>
    </row>
    <row r="72" s="113" customFormat="1" ht="17" customHeight="1" spans="1:9">
      <c r="A72" s="145">
        <v>5</v>
      </c>
      <c r="B72" s="147" t="s">
        <v>96</v>
      </c>
      <c r="C72" s="176"/>
      <c r="D72" s="176"/>
      <c r="E72" s="148" t="s">
        <v>97</v>
      </c>
      <c r="F72" s="149">
        <v>0</v>
      </c>
      <c r="G72" s="150"/>
      <c r="H72" s="207"/>
      <c r="I72" s="207"/>
    </row>
    <row r="73" s="113" customFormat="1" ht="17" customHeight="1" spans="1:9">
      <c r="A73" s="145">
        <v>6</v>
      </c>
      <c r="B73" s="147" t="s">
        <v>98</v>
      </c>
      <c r="C73" s="176"/>
      <c r="D73" s="176"/>
      <c r="E73" s="148" t="s">
        <v>99</v>
      </c>
      <c r="F73" s="149">
        <f>512+283-123</f>
        <v>672</v>
      </c>
      <c r="G73" s="150"/>
      <c r="H73" s="207"/>
      <c r="I73" s="207"/>
    </row>
    <row r="74" ht="17" customHeight="1" spans="1:9">
      <c r="A74" s="136">
        <v>7</v>
      </c>
      <c r="B74" s="141" t="s">
        <v>100</v>
      </c>
      <c r="C74" s="174"/>
      <c r="D74" s="174"/>
      <c r="E74" s="142"/>
      <c r="F74" s="143"/>
      <c r="G74" s="138"/>
      <c r="H74" s="139"/>
      <c r="I74" s="139"/>
    </row>
    <row r="75" ht="17" customHeight="1" spans="1:9">
      <c r="A75" s="136">
        <v>8</v>
      </c>
      <c r="B75" s="224" t="s">
        <v>101</v>
      </c>
      <c r="C75" s="225"/>
      <c r="D75" s="226"/>
      <c r="E75" s="138" t="s">
        <v>102</v>
      </c>
      <c r="F75" s="143">
        <v>97.2</v>
      </c>
      <c r="G75" s="138">
        <v>55.1</v>
      </c>
      <c r="H75" s="139"/>
      <c r="I75" s="139"/>
    </row>
    <row r="76" ht="17" customHeight="1" spans="1:9">
      <c r="A76" s="136">
        <v>9</v>
      </c>
      <c r="B76" s="141" t="s">
        <v>103</v>
      </c>
      <c r="C76" s="174"/>
      <c r="D76" s="174"/>
      <c r="E76" s="142"/>
      <c r="F76" s="143"/>
      <c r="G76" s="138"/>
      <c r="H76" s="139"/>
      <c r="I76" s="139"/>
    </row>
    <row r="77" ht="62.1" customHeight="1" spans="1:9">
      <c r="A77" s="136">
        <v>10</v>
      </c>
      <c r="B77" s="141" t="s">
        <v>104</v>
      </c>
      <c r="C77" s="174"/>
      <c r="D77" s="174"/>
      <c r="E77" s="142"/>
      <c r="F77" s="143"/>
      <c r="G77" s="138"/>
      <c r="H77" s="139"/>
      <c r="I77" s="139"/>
    </row>
    <row r="78" ht="18" customHeight="1" spans="1:9">
      <c r="A78" s="227" t="s">
        <v>105</v>
      </c>
      <c r="B78" s="228"/>
      <c r="C78" s="228"/>
      <c r="D78" s="229"/>
      <c r="E78" s="142"/>
      <c r="F78" s="230">
        <v>1338</v>
      </c>
      <c r="G78" s="142">
        <v>1328</v>
      </c>
      <c r="H78" s="142"/>
      <c r="I78" s="139"/>
    </row>
    <row r="79" ht="24.95" customHeight="1" spans="1:9">
      <c r="A79" s="136">
        <v>1</v>
      </c>
      <c r="B79" s="141" t="s">
        <v>106</v>
      </c>
      <c r="C79" s="174"/>
      <c r="D79" s="174"/>
      <c r="E79" s="142" t="s">
        <v>107</v>
      </c>
      <c r="F79" s="230">
        <v>1338</v>
      </c>
      <c r="G79" s="142">
        <v>1328</v>
      </c>
      <c r="H79" s="142"/>
      <c r="I79" s="212"/>
    </row>
    <row r="80" ht="18.95" customHeight="1" spans="1:9">
      <c r="A80" s="227" t="s">
        <v>108</v>
      </c>
      <c r="B80" s="228"/>
      <c r="C80" s="228"/>
      <c r="D80" s="229"/>
      <c r="E80" s="142"/>
      <c r="F80" s="230">
        <v>4430</v>
      </c>
      <c r="G80" s="142">
        <v>300</v>
      </c>
      <c r="H80" s="142"/>
      <c r="I80" s="212"/>
    </row>
    <row r="81" ht="23.1" customHeight="1" spans="1:9">
      <c r="A81" s="142">
        <v>1</v>
      </c>
      <c r="B81" s="141" t="s">
        <v>106</v>
      </c>
      <c r="C81" s="174"/>
      <c r="D81" s="174"/>
      <c r="E81" s="142" t="s">
        <v>109</v>
      </c>
      <c r="F81" s="230">
        <v>4430</v>
      </c>
      <c r="G81" s="142">
        <v>300</v>
      </c>
      <c r="H81" s="142"/>
      <c r="I81" s="212"/>
    </row>
  </sheetData>
  <mergeCells count="56">
    <mergeCell ref="A1:B1"/>
    <mergeCell ref="A2:I2"/>
    <mergeCell ref="H3:I3"/>
    <mergeCell ref="A7:D7"/>
    <mergeCell ref="A8:D8"/>
    <mergeCell ref="B9:D9"/>
    <mergeCell ref="B10:D10"/>
    <mergeCell ref="C11:D11"/>
    <mergeCell ref="C21:D21"/>
    <mergeCell ref="C22:D22"/>
    <mergeCell ref="C24:D24"/>
    <mergeCell ref="B25:D25"/>
    <mergeCell ref="B26:D26"/>
    <mergeCell ref="B27:D27"/>
    <mergeCell ref="B28:D28"/>
    <mergeCell ref="B29:D29"/>
    <mergeCell ref="B30:D30"/>
    <mergeCell ref="B31:D31"/>
    <mergeCell ref="B32:D32"/>
    <mergeCell ref="B33:D33"/>
    <mergeCell ref="B34:D34"/>
    <mergeCell ref="B35:D35"/>
    <mergeCell ref="B36:D36"/>
    <mergeCell ref="A59:D59"/>
    <mergeCell ref="B60:D60"/>
    <mergeCell ref="B61:D61"/>
    <mergeCell ref="C62:D62"/>
    <mergeCell ref="C70:D70"/>
    <mergeCell ref="B71:D71"/>
    <mergeCell ref="B72:D72"/>
    <mergeCell ref="B73:D73"/>
    <mergeCell ref="B74:D74"/>
    <mergeCell ref="B75:D75"/>
    <mergeCell ref="B76:D76"/>
    <mergeCell ref="B77:D77"/>
    <mergeCell ref="A78:D78"/>
    <mergeCell ref="B79:D79"/>
    <mergeCell ref="A80:D80"/>
    <mergeCell ref="B81:D81"/>
    <mergeCell ref="A11:A21"/>
    <mergeCell ref="A22:A24"/>
    <mergeCell ref="A37:A58"/>
    <mergeCell ref="A62:A70"/>
    <mergeCell ref="B11:B21"/>
    <mergeCell ref="B22:B24"/>
    <mergeCell ref="B62:B70"/>
    <mergeCell ref="C12:C20"/>
    <mergeCell ref="C63:C69"/>
    <mergeCell ref="E4:E6"/>
    <mergeCell ref="E22:E24"/>
    <mergeCell ref="F4:F6"/>
    <mergeCell ref="G4:G6"/>
    <mergeCell ref="H4:H6"/>
    <mergeCell ref="I4:I6"/>
    <mergeCell ref="A4:D6"/>
    <mergeCell ref="B37:C58"/>
  </mergeCells>
  <printOptions horizontalCentered="1"/>
  <pageMargins left="0.700694444444445" right="0.700694444444445" top="0.747916666666667" bottom="0.747916666666667" header="0.5" footer="0.5"/>
  <pageSetup paperSize="9" scale="92" fitToHeight="0"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94"/>
  <sheetViews>
    <sheetView zoomScale="115" zoomScaleNormal="115" topLeftCell="A75" workbookViewId="0">
      <selection activeCell="M78" sqref="M78"/>
    </sheetView>
  </sheetViews>
  <sheetFormatPr defaultColWidth="9" defaultRowHeight="26.1" customHeight="1"/>
  <cols>
    <col min="1" max="1" width="4.375" style="3" customWidth="1"/>
    <col min="2" max="2" width="12.5" style="4" customWidth="1"/>
    <col min="3" max="3" width="9.125" style="1" customWidth="1"/>
    <col min="4" max="4" width="15.3166666666667" style="3" customWidth="1"/>
    <col min="5" max="5" width="37.875" style="55" customWidth="1"/>
    <col min="6" max="6" width="8.69166666666667" style="3" customWidth="1"/>
    <col min="7" max="7" width="18.0166666666667" style="3" customWidth="1"/>
    <col min="8" max="8" width="9.7" style="5" customWidth="1"/>
    <col min="9" max="9" width="9.89166666666667" style="6" customWidth="1"/>
    <col min="10" max="10" width="7.28333333333333" style="7" customWidth="1"/>
    <col min="11" max="11" width="10.625" style="7" customWidth="1"/>
    <col min="12" max="13" width="9.75" style="7" customWidth="1"/>
    <col min="14" max="14" width="16.125" style="3" customWidth="1"/>
    <col min="15" max="16" width="10.125" style="3" hidden="1" customWidth="1"/>
    <col min="17" max="188" width="10.125" style="3" customWidth="1"/>
    <col min="189" max="189" width="10.125" style="3"/>
    <col min="190" max="16384" width="9" style="3"/>
  </cols>
  <sheetData>
    <row r="1" customHeight="1" spans="1:13">
      <c r="A1" s="8" t="s">
        <v>110</v>
      </c>
      <c r="I1" s="39"/>
      <c r="J1" s="3"/>
      <c r="K1" s="3"/>
      <c r="L1" s="3"/>
      <c r="M1" s="3"/>
    </row>
    <row r="2" ht="60.95" customHeight="1" spans="1:13">
      <c r="A2" s="79" t="s">
        <v>111</v>
      </c>
      <c r="B2" s="79"/>
      <c r="C2" s="79"/>
      <c r="D2" s="79"/>
      <c r="E2" s="79"/>
      <c r="F2" s="79"/>
      <c r="G2" s="79"/>
      <c r="H2" s="80"/>
      <c r="I2" s="79"/>
      <c r="J2" s="79"/>
      <c r="K2" s="56"/>
      <c r="L2" s="56"/>
      <c r="M2" s="56"/>
    </row>
    <row r="3" s="1" customFormat="1" ht="30.95" customHeight="1" spans="1:13">
      <c r="A3" s="59" t="s">
        <v>112</v>
      </c>
      <c r="B3" s="59" t="s">
        <v>113</v>
      </c>
      <c r="C3" s="59" t="s">
        <v>114</v>
      </c>
      <c r="D3" s="59" t="s">
        <v>115</v>
      </c>
      <c r="E3" s="59" t="s">
        <v>116</v>
      </c>
      <c r="F3" s="59" t="s">
        <v>117</v>
      </c>
      <c r="G3" s="59" t="s">
        <v>118</v>
      </c>
      <c r="H3" s="60" t="s">
        <v>119</v>
      </c>
      <c r="I3" s="68" t="s">
        <v>120</v>
      </c>
      <c r="J3" s="69" t="s">
        <v>8</v>
      </c>
      <c r="K3" s="86"/>
      <c r="L3" s="86"/>
      <c r="M3" s="86"/>
    </row>
    <row r="4" s="77" customFormat="1" ht="76" customHeight="1" spans="1:16">
      <c r="A4" s="61">
        <v>1</v>
      </c>
      <c r="B4" s="61" t="s">
        <v>121</v>
      </c>
      <c r="C4" s="61" t="s">
        <v>122</v>
      </c>
      <c r="D4" s="61" t="s">
        <v>123</v>
      </c>
      <c r="E4" s="74" t="s">
        <v>124</v>
      </c>
      <c r="F4" s="81">
        <v>1000</v>
      </c>
      <c r="G4" s="64" t="s">
        <v>125</v>
      </c>
      <c r="H4" s="65">
        <v>45261</v>
      </c>
      <c r="I4" s="70" t="s">
        <v>126</v>
      </c>
      <c r="J4" s="87"/>
      <c r="K4" s="88"/>
      <c r="L4" s="88"/>
      <c r="M4" s="2"/>
      <c r="N4" s="89"/>
      <c r="O4" s="90" t="s">
        <v>127</v>
      </c>
      <c r="P4" s="89" t="s">
        <v>128</v>
      </c>
    </row>
    <row r="5" s="77" customFormat="1" ht="97" customHeight="1" spans="1:16">
      <c r="A5" s="61">
        <v>2</v>
      </c>
      <c r="B5" s="61" t="s">
        <v>129</v>
      </c>
      <c r="C5" s="61" t="s">
        <v>122</v>
      </c>
      <c r="D5" s="61" t="s">
        <v>130</v>
      </c>
      <c r="E5" s="74" t="s">
        <v>131</v>
      </c>
      <c r="F5" s="81">
        <v>1000</v>
      </c>
      <c r="G5" s="64" t="s">
        <v>125</v>
      </c>
      <c r="H5" s="65">
        <v>45261</v>
      </c>
      <c r="I5" s="70" t="s">
        <v>126</v>
      </c>
      <c r="J5" s="91"/>
      <c r="K5" s="92"/>
      <c r="L5" s="92"/>
      <c r="M5" s="2"/>
      <c r="O5" s="77" t="s">
        <v>132</v>
      </c>
      <c r="P5" s="89" t="s">
        <v>133</v>
      </c>
    </row>
    <row r="6" s="77" customFormat="1" ht="85" customHeight="1" spans="1:16">
      <c r="A6" s="61">
        <v>3</v>
      </c>
      <c r="B6" s="61" t="s">
        <v>134</v>
      </c>
      <c r="C6" s="61" t="s">
        <v>122</v>
      </c>
      <c r="D6" s="61" t="s">
        <v>135</v>
      </c>
      <c r="E6" s="74" t="s">
        <v>136</v>
      </c>
      <c r="F6" s="64">
        <v>1000</v>
      </c>
      <c r="G6" s="64" t="s">
        <v>125</v>
      </c>
      <c r="H6" s="65">
        <v>45261</v>
      </c>
      <c r="I6" s="70" t="s">
        <v>126</v>
      </c>
      <c r="J6" s="91"/>
      <c r="K6" s="92"/>
      <c r="L6" s="92"/>
      <c r="M6" s="2"/>
      <c r="O6" s="77" t="s">
        <v>132</v>
      </c>
      <c r="P6" s="89" t="s">
        <v>133</v>
      </c>
    </row>
    <row r="7" s="77" customFormat="1" ht="87" customHeight="1" spans="1:16">
      <c r="A7" s="61">
        <v>4</v>
      </c>
      <c r="B7" s="61" t="s">
        <v>137</v>
      </c>
      <c r="C7" s="61" t="s">
        <v>122</v>
      </c>
      <c r="D7" s="61" t="s">
        <v>138</v>
      </c>
      <c r="E7" s="74" t="s">
        <v>139</v>
      </c>
      <c r="F7" s="64">
        <v>2000</v>
      </c>
      <c r="G7" s="64" t="s">
        <v>125</v>
      </c>
      <c r="H7" s="65">
        <v>45261</v>
      </c>
      <c r="I7" s="70" t="s">
        <v>126</v>
      </c>
      <c r="J7" s="91"/>
      <c r="K7" s="92"/>
      <c r="L7" s="92"/>
      <c r="M7" s="2"/>
      <c r="O7" s="93" t="s">
        <v>127</v>
      </c>
      <c r="P7" s="89" t="s">
        <v>140</v>
      </c>
    </row>
    <row r="8" s="77" customFormat="1" ht="121" customHeight="1" spans="1:16">
      <c r="A8" s="61">
        <v>5</v>
      </c>
      <c r="B8" s="61" t="s">
        <v>141</v>
      </c>
      <c r="C8" s="61" t="s">
        <v>122</v>
      </c>
      <c r="D8" s="61" t="s">
        <v>142</v>
      </c>
      <c r="E8" s="74" t="s">
        <v>143</v>
      </c>
      <c r="F8" s="81">
        <v>1350</v>
      </c>
      <c r="G8" s="64" t="s">
        <v>125</v>
      </c>
      <c r="H8" s="65">
        <v>45261</v>
      </c>
      <c r="I8" s="70" t="s">
        <v>126</v>
      </c>
      <c r="J8" s="91"/>
      <c r="K8" s="92"/>
      <c r="L8" s="92"/>
      <c r="M8" s="2"/>
      <c r="O8" s="93" t="s">
        <v>127</v>
      </c>
      <c r="P8" s="89" t="s">
        <v>140</v>
      </c>
    </row>
    <row r="9" s="77" customFormat="1" ht="71" customHeight="1" spans="1:16">
      <c r="A9" s="61">
        <v>6</v>
      </c>
      <c r="B9" s="64" t="s">
        <v>144</v>
      </c>
      <c r="C9" s="61" t="s">
        <v>122</v>
      </c>
      <c r="D9" s="61" t="s">
        <v>138</v>
      </c>
      <c r="E9" s="82" t="s">
        <v>145</v>
      </c>
      <c r="F9" s="81">
        <v>2550</v>
      </c>
      <c r="G9" s="64" t="s">
        <v>125</v>
      </c>
      <c r="H9" s="65">
        <v>45261</v>
      </c>
      <c r="I9" s="70" t="s">
        <v>126</v>
      </c>
      <c r="J9" s="87"/>
      <c r="K9" s="88"/>
      <c r="L9" s="88"/>
      <c r="M9" s="2"/>
      <c r="N9" s="89"/>
      <c r="O9" s="93" t="s">
        <v>127</v>
      </c>
      <c r="P9" s="89" t="s">
        <v>140</v>
      </c>
    </row>
    <row r="10" s="77" customFormat="1" ht="86" customHeight="1" spans="1:16">
      <c r="A10" s="61">
        <v>7</v>
      </c>
      <c r="B10" s="61" t="s">
        <v>146</v>
      </c>
      <c r="C10" s="61" t="s">
        <v>122</v>
      </c>
      <c r="D10" s="61" t="s">
        <v>147</v>
      </c>
      <c r="E10" s="83" t="s">
        <v>148</v>
      </c>
      <c r="F10" s="81">
        <v>550</v>
      </c>
      <c r="G10" s="64" t="s">
        <v>125</v>
      </c>
      <c r="H10" s="65">
        <v>45261</v>
      </c>
      <c r="I10" s="70" t="s">
        <v>126</v>
      </c>
      <c r="J10" s="87"/>
      <c r="K10" s="88"/>
      <c r="L10" s="88"/>
      <c r="M10" s="2"/>
      <c r="O10" s="77" t="s">
        <v>149</v>
      </c>
      <c r="P10" s="89" t="s">
        <v>150</v>
      </c>
    </row>
    <row r="11" s="77" customFormat="1" ht="76" customHeight="1" spans="1:16">
      <c r="A11" s="61">
        <v>8</v>
      </c>
      <c r="B11" s="61" t="s">
        <v>151</v>
      </c>
      <c r="C11" s="61" t="s">
        <v>122</v>
      </c>
      <c r="D11" s="61" t="s">
        <v>152</v>
      </c>
      <c r="E11" s="82" t="s">
        <v>153</v>
      </c>
      <c r="F11" s="81">
        <v>1000</v>
      </c>
      <c r="G11" s="64" t="s">
        <v>125</v>
      </c>
      <c r="H11" s="65">
        <v>45261</v>
      </c>
      <c r="I11" s="70" t="s">
        <v>126</v>
      </c>
      <c r="J11" s="87"/>
      <c r="K11" s="88"/>
      <c r="L11" s="88"/>
      <c r="M11" s="2"/>
      <c r="N11" s="89"/>
      <c r="O11" s="93" t="s">
        <v>127</v>
      </c>
      <c r="P11" s="89" t="s">
        <v>128</v>
      </c>
    </row>
    <row r="12" s="77" customFormat="1" ht="90" customHeight="1" spans="1:16">
      <c r="A12" s="61">
        <v>9</v>
      </c>
      <c r="B12" s="61" t="s">
        <v>154</v>
      </c>
      <c r="C12" s="61" t="s">
        <v>122</v>
      </c>
      <c r="D12" s="61" t="s">
        <v>155</v>
      </c>
      <c r="E12" s="82" t="s">
        <v>156</v>
      </c>
      <c r="F12" s="81">
        <v>2000</v>
      </c>
      <c r="G12" s="64" t="s">
        <v>157</v>
      </c>
      <c r="H12" s="65">
        <v>45261</v>
      </c>
      <c r="I12" s="70" t="s">
        <v>126</v>
      </c>
      <c r="J12" s="87"/>
      <c r="K12" s="92" t="s">
        <v>158</v>
      </c>
      <c r="L12" s="88"/>
      <c r="M12" s="2"/>
      <c r="O12" s="77" t="s">
        <v>149</v>
      </c>
      <c r="P12" s="89" t="s">
        <v>159</v>
      </c>
    </row>
    <row r="13" s="77" customFormat="1" ht="113" customHeight="1" spans="1:16">
      <c r="A13" s="61">
        <v>10</v>
      </c>
      <c r="B13" s="61" t="s">
        <v>160</v>
      </c>
      <c r="C13" s="61" t="s">
        <v>122</v>
      </c>
      <c r="D13" s="61" t="s">
        <v>161</v>
      </c>
      <c r="E13" s="82" t="s">
        <v>162</v>
      </c>
      <c r="F13" s="64">
        <v>3255</v>
      </c>
      <c r="G13" s="64" t="s">
        <v>163</v>
      </c>
      <c r="H13" s="65">
        <v>45261</v>
      </c>
      <c r="I13" s="70" t="s">
        <v>126</v>
      </c>
      <c r="J13" s="87"/>
      <c r="K13" s="92" t="s">
        <v>164</v>
      </c>
      <c r="L13" s="88"/>
      <c r="M13" s="2"/>
      <c r="O13" s="77" t="s">
        <v>149</v>
      </c>
      <c r="P13" s="89" t="s">
        <v>150</v>
      </c>
    </row>
    <row r="14" s="77" customFormat="1" ht="60" customHeight="1" spans="1:16">
      <c r="A14" s="61">
        <v>11</v>
      </c>
      <c r="B14" s="64" t="s">
        <v>165</v>
      </c>
      <c r="C14" s="61" t="s">
        <v>122</v>
      </c>
      <c r="D14" s="81" t="s">
        <v>138</v>
      </c>
      <c r="E14" s="82" t="s">
        <v>166</v>
      </c>
      <c r="F14" s="81">
        <v>1000</v>
      </c>
      <c r="G14" s="64" t="s">
        <v>167</v>
      </c>
      <c r="H14" s="65">
        <v>45261</v>
      </c>
      <c r="I14" s="70" t="s">
        <v>126</v>
      </c>
      <c r="J14" s="87"/>
      <c r="K14" s="88"/>
      <c r="L14" s="88"/>
      <c r="M14" s="2"/>
      <c r="O14" s="77" t="s">
        <v>149</v>
      </c>
      <c r="P14" s="89" t="s">
        <v>168</v>
      </c>
    </row>
    <row r="15" s="77" customFormat="1" ht="70" customHeight="1" spans="1:16">
      <c r="A15" s="61">
        <v>12</v>
      </c>
      <c r="B15" s="64" t="s">
        <v>169</v>
      </c>
      <c r="C15" s="61" t="s">
        <v>122</v>
      </c>
      <c r="D15" s="81" t="s">
        <v>138</v>
      </c>
      <c r="E15" s="82" t="s">
        <v>170</v>
      </c>
      <c r="F15" s="81">
        <v>1000</v>
      </c>
      <c r="G15" s="64" t="s">
        <v>167</v>
      </c>
      <c r="H15" s="65">
        <v>45261</v>
      </c>
      <c r="I15" s="70" t="s">
        <v>126</v>
      </c>
      <c r="J15" s="87"/>
      <c r="K15" s="88"/>
      <c r="L15" s="88"/>
      <c r="M15" s="2"/>
      <c r="O15" s="77" t="s">
        <v>149</v>
      </c>
      <c r="P15" s="89" t="s">
        <v>168</v>
      </c>
    </row>
    <row r="16" s="77" customFormat="1" ht="80" customHeight="1" spans="1:16">
      <c r="A16" s="61">
        <v>13</v>
      </c>
      <c r="B16" s="64" t="s">
        <v>171</v>
      </c>
      <c r="C16" s="61" t="s">
        <v>122</v>
      </c>
      <c r="D16" s="81" t="s">
        <v>138</v>
      </c>
      <c r="E16" s="82" t="s">
        <v>172</v>
      </c>
      <c r="F16" s="81">
        <v>676.22</v>
      </c>
      <c r="G16" s="64" t="s">
        <v>167</v>
      </c>
      <c r="H16" s="65">
        <v>45261</v>
      </c>
      <c r="I16" s="70" t="s">
        <v>126</v>
      </c>
      <c r="J16" s="87"/>
      <c r="K16" s="88"/>
      <c r="L16" s="92"/>
      <c r="M16" s="2"/>
      <c r="O16" s="77" t="s">
        <v>149</v>
      </c>
      <c r="P16" s="89" t="s">
        <v>168</v>
      </c>
    </row>
    <row r="17" s="77" customFormat="1" ht="134" customHeight="1" spans="1:16">
      <c r="A17" s="61">
        <v>14</v>
      </c>
      <c r="B17" s="64" t="s">
        <v>173</v>
      </c>
      <c r="C17" s="61" t="s">
        <v>122</v>
      </c>
      <c r="D17" s="61" t="s">
        <v>174</v>
      </c>
      <c r="E17" s="83" t="s">
        <v>175</v>
      </c>
      <c r="F17" s="81">
        <v>2010</v>
      </c>
      <c r="G17" s="64" t="s">
        <v>176</v>
      </c>
      <c r="H17" s="65">
        <v>45261</v>
      </c>
      <c r="I17" s="70" t="s">
        <v>126</v>
      </c>
      <c r="J17" s="87"/>
      <c r="K17" s="92"/>
      <c r="L17" s="88"/>
      <c r="M17" s="2"/>
      <c r="O17" s="77" t="s">
        <v>149</v>
      </c>
      <c r="P17" s="89" t="s">
        <v>150</v>
      </c>
    </row>
    <row r="18" s="77" customFormat="1" ht="97" customHeight="1" spans="1:13">
      <c r="A18" s="61">
        <v>15</v>
      </c>
      <c r="B18" s="61" t="s">
        <v>177</v>
      </c>
      <c r="C18" s="61" t="s">
        <v>122</v>
      </c>
      <c r="D18" s="61" t="s">
        <v>178</v>
      </c>
      <c r="E18" s="74" t="s">
        <v>179</v>
      </c>
      <c r="F18" s="64">
        <v>1650</v>
      </c>
      <c r="G18" s="73" t="s">
        <v>180</v>
      </c>
      <c r="H18" s="65">
        <v>45261</v>
      </c>
      <c r="I18" s="70" t="s">
        <v>126</v>
      </c>
      <c r="J18" s="91"/>
      <c r="K18" s="92" t="s">
        <v>181</v>
      </c>
      <c r="L18" s="92"/>
      <c r="M18" s="94"/>
    </row>
    <row r="19" s="78" customFormat="1" ht="65" customHeight="1" spans="1:13">
      <c r="A19" s="61">
        <v>16</v>
      </c>
      <c r="B19" s="64" t="s">
        <v>182</v>
      </c>
      <c r="C19" s="61" t="s">
        <v>122</v>
      </c>
      <c r="D19" s="81" t="s">
        <v>183</v>
      </c>
      <c r="E19" s="74" t="s">
        <v>184</v>
      </c>
      <c r="F19" s="61">
        <v>244.22</v>
      </c>
      <c r="G19" s="61" t="s">
        <v>185</v>
      </c>
      <c r="H19" s="65">
        <v>45265</v>
      </c>
      <c r="I19" s="70" t="s">
        <v>186</v>
      </c>
      <c r="J19" s="91"/>
      <c r="K19" s="92" t="s">
        <v>187</v>
      </c>
      <c r="L19" s="92"/>
      <c r="M19" s="94"/>
    </row>
    <row r="20" s="78" customFormat="1" ht="24" spans="1:13">
      <c r="A20" s="61">
        <v>17</v>
      </c>
      <c r="B20" s="61" t="s">
        <v>188</v>
      </c>
      <c r="C20" s="61" t="s">
        <v>122</v>
      </c>
      <c r="D20" s="61" t="s">
        <v>147</v>
      </c>
      <c r="E20" s="74" t="s">
        <v>189</v>
      </c>
      <c r="F20" s="61">
        <v>57</v>
      </c>
      <c r="G20" s="61" t="s">
        <v>190</v>
      </c>
      <c r="H20" s="65">
        <v>45261</v>
      </c>
      <c r="I20" s="70" t="s">
        <v>126</v>
      </c>
      <c r="J20" s="91"/>
      <c r="K20" s="92"/>
      <c r="L20" s="92"/>
      <c r="M20" s="94"/>
    </row>
    <row r="21" s="3" customFormat="1" ht="44" customHeight="1" spans="1:13">
      <c r="A21" s="61">
        <v>18</v>
      </c>
      <c r="B21" s="61" t="s">
        <v>191</v>
      </c>
      <c r="C21" s="61" t="s">
        <v>192</v>
      </c>
      <c r="D21" s="61" t="s">
        <v>193</v>
      </c>
      <c r="E21" s="63" t="s">
        <v>194</v>
      </c>
      <c r="F21" s="61">
        <v>84.64</v>
      </c>
      <c r="G21" s="84" t="s">
        <v>167</v>
      </c>
      <c r="H21" s="65">
        <v>45261</v>
      </c>
      <c r="I21" s="70" t="s">
        <v>126</v>
      </c>
      <c r="J21" s="95" t="s">
        <v>195</v>
      </c>
      <c r="K21" s="96"/>
      <c r="L21" s="96"/>
      <c r="M21" s="97"/>
    </row>
    <row r="22" s="3" customFormat="1" ht="40" customHeight="1" spans="1:13">
      <c r="A22" s="61">
        <v>19</v>
      </c>
      <c r="B22" s="61" t="s">
        <v>191</v>
      </c>
      <c r="C22" s="61" t="s">
        <v>192</v>
      </c>
      <c r="D22" s="61" t="s">
        <v>196</v>
      </c>
      <c r="E22" s="63" t="s">
        <v>197</v>
      </c>
      <c r="F22" s="61">
        <v>30.6</v>
      </c>
      <c r="G22" s="84" t="s">
        <v>167</v>
      </c>
      <c r="H22" s="65">
        <v>45261</v>
      </c>
      <c r="I22" s="70" t="s">
        <v>126</v>
      </c>
      <c r="J22" s="95" t="s">
        <v>195</v>
      </c>
      <c r="K22" s="96"/>
      <c r="L22" s="96"/>
      <c r="M22" s="97"/>
    </row>
    <row r="23" s="3" customFormat="1" ht="45" customHeight="1" spans="1:13">
      <c r="A23" s="61">
        <v>20</v>
      </c>
      <c r="B23" s="61" t="s">
        <v>191</v>
      </c>
      <c r="C23" s="61" t="s">
        <v>192</v>
      </c>
      <c r="D23" s="61" t="s">
        <v>198</v>
      </c>
      <c r="E23" s="63" t="s">
        <v>199</v>
      </c>
      <c r="F23" s="61">
        <v>17.69</v>
      </c>
      <c r="G23" s="84" t="s">
        <v>167</v>
      </c>
      <c r="H23" s="65">
        <v>45261</v>
      </c>
      <c r="I23" s="70" t="s">
        <v>126</v>
      </c>
      <c r="J23" s="95" t="s">
        <v>195</v>
      </c>
      <c r="K23" s="96"/>
      <c r="L23" s="96"/>
      <c r="M23" s="97"/>
    </row>
    <row r="24" s="3" customFormat="1" ht="40" customHeight="1" spans="1:13">
      <c r="A24" s="61">
        <v>21</v>
      </c>
      <c r="B24" s="61" t="s">
        <v>191</v>
      </c>
      <c r="C24" s="61" t="s">
        <v>192</v>
      </c>
      <c r="D24" s="61" t="s">
        <v>200</v>
      </c>
      <c r="E24" s="63" t="s">
        <v>201</v>
      </c>
      <c r="F24" s="61">
        <v>74.53</v>
      </c>
      <c r="G24" s="84" t="s">
        <v>167</v>
      </c>
      <c r="H24" s="65">
        <v>45261</v>
      </c>
      <c r="I24" s="70" t="s">
        <v>126</v>
      </c>
      <c r="J24" s="95" t="s">
        <v>195</v>
      </c>
      <c r="K24" s="96"/>
      <c r="L24" s="96"/>
      <c r="M24" s="97"/>
    </row>
    <row r="25" s="3" customFormat="1" ht="51" customHeight="1" spans="1:13">
      <c r="A25" s="61">
        <v>22</v>
      </c>
      <c r="B25" s="61" t="s">
        <v>191</v>
      </c>
      <c r="C25" s="61" t="s">
        <v>192</v>
      </c>
      <c r="D25" s="61" t="s">
        <v>202</v>
      </c>
      <c r="E25" s="63" t="s">
        <v>203</v>
      </c>
      <c r="F25" s="61">
        <v>16.36</v>
      </c>
      <c r="G25" s="84" t="s">
        <v>167</v>
      </c>
      <c r="H25" s="65">
        <v>45261</v>
      </c>
      <c r="I25" s="70" t="s">
        <v>126</v>
      </c>
      <c r="J25" s="95" t="s">
        <v>195</v>
      </c>
      <c r="K25" s="96"/>
      <c r="L25" s="96"/>
      <c r="M25" s="97"/>
    </row>
    <row r="26" s="3" customFormat="1" ht="44" customHeight="1" spans="1:13">
      <c r="A26" s="61">
        <v>23</v>
      </c>
      <c r="B26" s="61" t="s">
        <v>204</v>
      </c>
      <c r="C26" s="61" t="s">
        <v>192</v>
      </c>
      <c r="D26" s="61" t="s">
        <v>205</v>
      </c>
      <c r="E26" s="63" t="s">
        <v>206</v>
      </c>
      <c r="F26" s="72">
        <v>27.78</v>
      </c>
      <c r="G26" s="84" t="s">
        <v>167</v>
      </c>
      <c r="H26" s="65">
        <v>45261</v>
      </c>
      <c r="I26" s="70" t="s">
        <v>126</v>
      </c>
      <c r="J26" s="95" t="s">
        <v>195</v>
      </c>
      <c r="K26" s="96"/>
      <c r="L26" s="96"/>
      <c r="M26" s="97"/>
    </row>
    <row r="27" s="3" customFormat="1" ht="52" customHeight="1" spans="1:13">
      <c r="A27" s="61">
        <v>24</v>
      </c>
      <c r="B27" s="61" t="s">
        <v>191</v>
      </c>
      <c r="C27" s="61" t="s">
        <v>192</v>
      </c>
      <c r="D27" s="61" t="s">
        <v>207</v>
      </c>
      <c r="E27" s="63" t="s">
        <v>208</v>
      </c>
      <c r="F27" s="61">
        <v>35.17</v>
      </c>
      <c r="G27" s="84" t="s">
        <v>167</v>
      </c>
      <c r="H27" s="65">
        <v>45261</v>
      </c>
      <c r="I27" s="70" t="s">
        <v>126</v>
      </c>
      <c r="J27" s="95" t="s">
        <v>195</v>
      </c>
      <c r="K27" s="96"/>
      <c r="L27" s="96"/>
      <c r="M27" s="97"/>
    </row>
    <row r="28" s="3" customFormat="1" ht="50" customHeight="1" spans="1:13">
      <c r="A28" s="61">
        <v>25</v>
      </c>
      <c r="B28" s="61" t="s">
        <v>191</v>
      </c>
      <c r="C28" s="61" t="s">
        <v>192</v>
      </c>
      <c r="D28" s="61" t="s">
        <v>209</v>
      </c>
      <c r="E28" s="63" t="s">
        <v>210</v>
      </c>
      <c r="F28" s="61">
        <v>47.31</v>
      </c>
      <c r="G28" s="84" t="s">
        <v>167</v>
      </c>
      <c r="H28" s="65">
        <v>45261</v>
      </c>
      <c r="I28" s="70" t="s">
        <v>126</v>
      </c>
      <c r="J28" s="95" t="s">
        <v>195</v>
      </c>
      <c r="K28" s="96"/>
      <c r="L28" s="96"/>
      <c r="M28" s="97"/>
    </row>
    <row r="29" s="3" customFormat="1" ht="50" customHeight="1" spans="1:13">
      <c r="A29" s="61">
        <v>26</v>
      </c>
      <c r="B29" s="61" t="s">
        <v>191</v>
      </c>
      <c r="C29" s="61" t="s">
        <v>192</v>
      </c>
      <c r="D29" s="61" t="s">
        <v>211</v>
      </c>
      <c r="E29" s="63" t="s">
        <v>212</v>
      </c>
      <c r="F29" s="61">
        <v>13.89</v>
      </c>
      <c r="G29" s="84" t="s">
        <v>167</v>
      </c>
      <c r="H29" s="65">
        <v>45261</v>
      </c>
      <c r="I29" s="70" t="s">
        <v>126</v>
      </c>
      <c r="J29" s="95" t="s">
        <v>195</v>
      </c>
      <c r="K29" s="96"/>
      <c r="L29" s="96"/>
      <c r="M29" s="97"/>
    </row>
    <row r="30" s="3" customFormat="1" ht="50" customHeight="1" spans="1:13">
      <c r="A30" s="61">
        <v>27</v>
      </c>
      <c r="B30" s="61" t="s">
        <v>191</v>
      </c>
      <c r="C30" s="61" t="s">
        <v>192</v>
      </c>
      <c r="D30" s="61" t="s">
        <v>213</v>
      </c>
      <c r="E30" s="63" t="s">
        <v>214</v>
      </c>
      <c r="F30" s="61">
        <v>19.72</v>
      </c>
      <c r="G30" s="84" t="s">
        <v>167</v>
      </c>
      <c r="H30" s="65">
        <v>45261</v>
      </c>
      <c r="I30" s="70" t="s">
        <v>126</v>
      </c>
      <c r="J30" s="95" t="s">
        <v>195</v>
      </c>
      <c r="K30" s="96"/>
      <c r="L30" s="96"/>
      <c r="M30" s="97"/>
    </row>
    <row r="31" s="3" customFormat="1" ht="50" customHeight="1" spans="1:13">
      <c r="A31" s="61">
        <v>28</v>
      </c>
      <c r="B31" s="61" t="s">
        <v>191</v>
      </c>
      <c r="C31" s="61" t="s">
        <v>192</v>
      </c>
      <c r="D31" s="61" t="s">
        <v>215</v>
      </c>
      <c r="E31" s="63" t="s">
        <v>216</v>
      </c>
      <c r="F31" s="61">
        <v>15.78</v>
      </c>
      <c r="G31" s="84" t="s">
        <v>167</v>
      </c>
      <c r="H31" s="65">
        <v>45261</v>
      </c>
      <c r="I31" s="70" t="s">
        <v>126</v>
      </c>
      <c r="J31" s="95" t="s">
        <v>195</v>
      </c>
      <c r="K31" s="96"/>
      <c r="L31" s="96"/>
      <c r="M31" s="97"/>
    </row>
    <row r="32" s="3" customFormat="1" ht="50" customHeight="1" spans="1:13">
      <c r="A32" s="61">
        <v>29</v>
      </c>
      <c r="B32" s="61" t="s">
        <v>191</v>
      </c>
      <c r="C32" s="61" t="s">
        <v>192</v>
      </c>
      <c r="D32" s="61" t="s">
        <v>217</v>
      </c>
      <c r="E32" s="63" t="s">
        <v>218</v>
      </c>
      <c r="F32" s="61">
        <v>51.51</v>
      </c>
      <c r="G32" s="84" t="s">
        <v>167</v>
      </c>
      <c r="H32" s="65">
        <v>45261</v>
      </c>
      <c r="I32" s="70" t="s">
        <v>126</v>
      </c>
      <c r="J32" s="95" t="s">
        <v>195</v>
      </c>
      <c r="K32" s="96"/>
      <c r="L32" s="96"/>
      <c r="M32" s="97"/>
    </row>
    <row r="33" s="3" customFormat="1" ht="50" customHeight="1" spans="1:13">
      <c r="A33" s="61">
        <v>30</v>
      </c>
      <c r="B33" s="61" t="s">
        <v>191</v>
      </c>
      <c r="C33" s="61" t="s">
        <v>192</v>
      </c>
      <c r="D33" s="61" t="s">
        <v>219</v>
      </c>
      <c r="E33" s="63" t="s">
        <v>220</v>
      </c>
      <c r="F33" s="61">
        <v>70.54</v>
      </c>
      <c r="G33" s="84" t="s">
        <v>167</v>
      </c>
      <c r="H33" s="65">
        <v>45261</v>
      </c>
      <c r="I33" s="70" t="s">
        <v>126</v>
      </c>
      <c r="J33" s="95" t="s">
        <v>195</v>
      </c>
      <c r="K33" s="96"/>
      <c r="L33" s="96"/>
      <c r="M33" s="97"/>
    </row>
    <row r="34" s="3" customFormat="1" ht="50" customHeight="1" spans="1:13">
      <c r="A34" s="61">
        <v>31</v>
      </c>
      <c r="B34" s="61" t="s">
        <v>204</v>
      </c>
      <c r="C34" s="61" t="s">
        <v>192</v>
      </c>
      <c r="D34" s="61" t="s">
        <v>219</v>
      </c>
      <c r="E34" s="63" t="s">
        <v>221</v>
      </c>
      <c r="F34" s="61">
        <v>22</v>
      </c>
      <c r="G34" s="84" t="s">
        <v>167</v>
      </c>
      <c r="H34" s="65">
        <v>45261</v>
      </c>
      <c r="I34" s="70" t="s">
        <v>126</v>
      </c>
      <c r="J34" s="95" t="s">
        <v>195</v>
      </c>
      <c r="K34" s="96"/>
      <c r="L34" s="96"/>
      <c r="M34" s="97"/>
    </row>
    <row r="35" s="3" customFormat="1" ht="50" customHeight="1" spans="1:13">
      <c r="A35" s="61">
        <v>32</v>
      </c>
      <c r="B35" s="61" t="s">
        <v>222</v>
      </c>
      <c r="C35" s="61" t="s">
        <v>192</v>
      </c>
      <c r="D35" s="61" t="s">
        <v>219</v>
      </c>
      <c r="E35" s="63" t="s">
        <v>223</v>
      </c>
      <c r="F35" s="61">
        <v>1.9</v>
      </c>
      <c r="G35" s="84" t="s">
        <v>167</v>
      </c>
      <c r="H35" s="65">
        <v>45261</v>
      </c>
      <c r="I35" s="70" t="s">
        <v>126</v>
      </c>
      <c r="J35" s="95" t="s">
        <v>195</v>
      </c>
      <c r="K35" s="96"/>
      <c r="L35" s="96"/>
      <c r="M35" s="97"/>
    </row>
    <row r="36" s="3" customFormat="1" ht="50" customHeight="1" spans="1:13">
      <c r="A36" s="61">
        <v>33</v>
      </c>
      <c r="B36" s="61" t="s">
        <v>191</v>
      </c>
      <c r="C36" s="61" t="s">
        <v>192</v>
      </c>
      <c r="D36" s="61" t="s">
        <v>224</v>
      </c>
      <c r="E36" s="63" t="s">
        <v>225</v>
      </c>
      <c r="F36" s="61">
        <v>31.38</v>
      </c>
      <c r="G36" s="84" t="s">
        <v>167</v>
      </c>
      <c r="H36" s="65">
        <v>45261</v>
      </c>
      <c r="I36" s="70" t="s">
        <v>126</v>
      </c>
      <c r="J36" s="95" t="s">
        <v>195</v>
      </c>
      <c r="K36" s="96"/>
      <c r="L36" s="96"/>
      <c r="M36" s="97"/>
    </row>
    <row r="37" s="3" customFormat="1" ht="50" customHeight="1" spans="1:13">
      <c r="A37" s="61">
        <v>34</v>
      </c>
      <c r="B37" s="61" t="s">
        <v>191</v>
      </c>
      <c r="C37" s="61" t="s">
        <v>192</v>
      </c>
      <c r="D37" s="61" t="s">
        <v>226</v>
      </c>
      <c r="E37" s="63" t="s">
        <v>227</v>
      </c>
      <c r="F37" s="61">
        <v>24.04</v>
      </c>
      <c r="G37" s="84" t="s">
        <v>167</v>
      </c>
      <c r="H37" s="65">
        <v>45261</v>
      </c>
      <c r="I37" s="70" t="s">
        <v>126</v>
      </c>
      <c r="J37" s="95" t="s">
        <v>195</v>
      </c>
      <c r="K37" s="96"/>
      <c r="L37" s="96"/>
      <c r="M37" s="97"/>
    </row>
    <row r="38" s="3" customFormat="1" ht="50" customHeight="1" spans="1:13">
      <c r="A38" s="61">
        <v>35</v>
      </c>
      <c r="B38" s="61" t="s">
        <v>191</v>
      </c>
      <c r="C38" s="61" t="s">
        <v>192</v>
      </c>
      <c r="D38" s="61" t="s">
        <v>228</v>
      </c>
      <c r="E38" s="63" t="s">
        <v>229</v>
      </c>
      <c r="F38" s="61">
        <v>38.58</v>
      </c>
      <c r="G38" s="84" t="s">
        <v>167</v>
      </c>
      <c r="H38" s="65">
        <v>45261</v>
      </c>
      <c r="I38" s="70" t="s">
        <v>126</v>
      </c>
      <c r="J38" s="95" t="s">
        <v>195</v>
      </c>
      <c r="K38" s="96"/>
      <c r="L38" s="96"/>
      <c r="M38" s="97"/>
    </row>
    <row r="39" s="3" customFormat="1" ht="50" customHeight="1" spans="1:13">
      <c r="A39" s="61">
        <v>36</v>
      </c>
      <c r="B39" s="61" t="s">
        <v>191</v>
      </c>
      <c r="C39" s="61" t="s">
        <v>192</v>
      </c>
      <c r="D39" s="61" t="s">
        <v>230</v>
      </c>
      <c r="E39" s="63" t="s">
        <v>231</v>
      </c>
      <c r="F39" s="61">
        <v>50.64</v>
      </c>
      <c r="G39" s="84" t="s">
        <v>167</v>
      </c>
      <c r="H39" s="65">
        <v>45261</v>
      </c>
      <c r="I39" s="70" t="s">
        <v>126</v>
      </c>
      <c r="J39" s="95" t="s">
        <v>195</v>
      </c>
      <c r="K39" s="96"/>
      <c r="L39" s="96"/>
      <c r="M39" s="97"/>
    </row>
    <row r="40" s="3" customFormat="1" ht="50" customHeight="1" spans="1:13">
      <c r="A40" s="61">
        <v>37</v>
      </c>
      <c r="B40" s="61" t="s">
        <v>191</v>
      </c>
      <c r="C40" s="61" t="s">
        <v>192</v>
      </c>
      <c r="D40" s="61" t="s">
        <v>232</v>
      </c>
      <c r="E40" s="63" t="s">
        <v>233</v>
      </c>
      <c r="F40" s="61">
        <v>96.45</v>
      </c>
      <c r="G40" s="84" t="s">
        <v>167</v>
      </c>
      <c r="H40" s="65">
        <v>45261</v>
      </c>
      <c r="I40" s="70" t="s">
        <v>126</v>
      </c>
      <c r="J40" s="95" t="s">
        <v>195</v>
      </c>
      <c r="K40" s="96"/>
      <c r="L40" s="96"/>
      <c r="M40" s="97"/>
    </row>
    <row r="41" s="3" customFormat="1" ht="50" customHeight="1" spans="1:13">
      <c r="A41" s="61">
        <v>38</v>
      </c>
      <c r="B41" s="61" t="s">
        <v>191</v>
      </c>
      <c r="C41" s="61" t="s">
        <v>192</v>
      </c>
      <c r="D41" s="61" t="s">
        <v>234</v>
      </c>
      <c r="E41" s="63" t="s">
        <v>235</v>
      </c>
      <c r="F41" s="61">
        <v>48.61</v>
      </c>
      <c r="G41" s="84" t="s">
        <v>167</v>
      </c>
      <c r="H41" s="65">
        <v>45261</v>
      </c>
      <c r="I41" s="70" t="s">
        <v>126</v>
      </c>
      <c r="J41" s="95" t="s">
        <v>195</v>
      </c>
      <c r="K41" s="96"/>
      <c r="L41" s="96"/>
      <c r="M41" s="97"/>
    </row>
    <row r="42" s="3" customFormat="1" ht="50" customHeight="1" spans="1:13">
      <c r="A42" s="61">
        <v>39</v>
      </c>
      <c r="B42" s="61" t="s">
        <v>191</v>
      </c>
      <c r="C42" s="61" t="s">
        <v>192</v>
      </c>
      <c r="D42" s="61" t="s">
        <v>236</v>
      </c>
      <c r="E42" s="63" t="s">
        <v>237</v>
      </c>
      <c r="F42" s="61">
        <v>30.06</v>
      </c>
      <c r="G42" s="84" t="s">
        <v>167</v>
      </c>
      <c r="H42" s="65">
        <v>45261</v>
      </c>
      <c r="I42" s="70" t="s">
        <v>126</v>
      </c>
      <c r="J42" s="95" t="s">
        <v>195</v>
      </c>
      <c r="K42" s="96"/>
      <c r="L42" s="96"/>
      <c r="M42" s="97"/>
    </row>
    <row r="43" s="3" customFormat="1" ht="50" customHeight="1" spans="1:13">
      <c r="A43" s="61">
        <v>40</v>
      </c>
      <c r="B43" s="61" t="s">
        <v>191</v>
      </c>
      <c r="C43" s="61" t="s">
        <v>192</v>
      </c>
      <c r="D43" s="61" t="s">
        <v>238</v>
      </c>
      <c r="E43" s="63" t="s">
        <v>239</v>
      </c>
      <c r="F43" s="61">
        <v>50.06</v>
      </c>
      <c r="G43" s="84" t="s">
        <v>167</v>
      </c>
      <c r="H43" s="65">
        <v>45261</v>
      </c>
      <c r="I43" s="70" t="s">
        <v>126</v>
      </c>
      <c r="J43" s="95" t="s">
        <v>195</v>
      </c>
      <c r="K43" s="96"/>
      <c r="L43" s="96"/>
      <c r="M43" s="97"/>
    </row>
    <row r="44" s="3" customFormat="1" ht="50" customHeight="1" spans="1:13">
      <c r="A44" s="61">
        <v>41</v>
      </c>
      <c r="B44" s="61" t="s">
        <v>191</v>
      </c>
      <c r="C44" s="61" t="s">
        <v>192</v>
      </c>
      <c r="D44" s="61" t="s">
        <v>240</v>
      </c>
      <c r="E44" s="63" t="s">
        <v>241</v>
      </c>
      <c r="F44" s="61">
        <v>55.71</v>
      </c>
      <c r="G44" s="84" t="s">
        <v>167</v>
      </c>
      <c r="H44" s="65">
        <v>45261</v>
      </c>
      <c r="I44" s="70" t="s">
        <v>126</v>
      </c>
      <c r="J44" s="95" t="s">
        <v>195</v>
      </c>
      <c r="K44" s="96"/>
      <c r="L44" s="96"/>
      <c r="M44" s="97"/>
    </row>
    <row r="45" s="3" customFormat="1" ht="50" customHeight="1" spans="1:13">
      <c r="A45" s="61">
        <v>42</v>
      </c>
      <c r="B45" s="61" t="s">
        <v>191</v>
      </c>
      <c r="C45" s="61" t="s">
        <v>192</v>
      </c>
      <c r="D45" s="61" t="s">
        <v>242</v>
      </c>
      <c r="E45" s="63" t="s">
        <v>243</v>
      </c>
      <c r="F45" s="61">
        <v>60.63</v>
      </c>
      <c r="G45" s="84" t="s">
        <v>167</v>
      </c>
      <c r="H45" s="65">
        <v>45261</v>
      </c>
      <c r="I45" s="70" t="s">
        <v>126</v>
      </c>
      <c r="J45" s="95" t="s">
        <v>195</v>
      </c>
      <c r="K45" s="96"/>
      <c r="L45" s="96"/>
      <c r="M45" s="97"/>
    </row>
    <row r="46" ht="50" customHeight="1" spans="1:13">
      <c r="A46" s="61">
        <v>43</v>
      </c>
      <c r="B46" s="61" t="s">
        <v>244</v>
      </c>
      <c r="C46" s="61" t="s">
        <v>192</v>
      </c>
      <c r="D46" s="61" t="s">
        <v>245</v>
      </c>
      <c r="E46" s="74" t="s">
        <v>246</v>
      </c>
      <c r="F46" s="61">
        <v>50.08</v>
      </c>
      <c r="G46" s="64" t="s">
        <v>167</v>
      </c>
      <c r="H46" s="65">
        <v>45261</v>
      </c>
      <c r="I46" s="70" t="s">
        <v>126</v>
      </c>
      <c r="J46" s="91" t="s">
        <v>247</v>
      </c>
      <c r="K46" s="98"/>
      <c r="L46" s="98"/>
      <c r="M46" s="99"/>
    </row>
    <row r="47" ht="50" customHeight="1" spans="1:13">
      <c r="A47" s="61">
        <v>44</v>
      </c>
      <c r="B47" s="61" t="s">
        <v>244</v>
      </c>
      <c r="C47" s="61" t="s">
        <v>192</v>
      </c>
      <c r="D47" s="61" t="s">
        <v>248</v>
      </c>
      <c r="E47" s="74" t="s">
        <v>249</v>
      </c>
      <c r="F47" s="61">
        <v>55.86</v>
      </c>
      <c r="G47" s="64" t="s">
        <v>167</v>
      </c>
      <c r="H47" s="65">
        <v>45261</v>
      </c>
      <c r="I47" s="70" t="s">
        <v>126</v>
      </c>
      <c r="J47" s="91" t="s">
        <v>247</v>
      </c>
      <c r="K47" s="98"/>
      <c r="L47" s="98"/>
      <c r="M47" s="99"/>
    </row>
    <row r="48" ht="50" customHeight="1" spans="1:13">
      <c r="A48" s="61">
        <v>45</v>
      </c>
      <c r="B48" s="61" t="s">
        <v>244</v>
      </c>
      <c r="C48" s="61" t="s">
        <v>192</v>
      </c>
      <c r="D48" s="61" t="s">
        <v>250</v>
      </c>
      <c r="E48" s="74" t="s">
        <v>251</v>
      </c>
      <c r="F48" s="66">
        <v>42.44</v>
      </c>
      <c r="G48" s="64" t="s">
        <v>167</v>
      </c>
      <c r="H48" s="65">
        <v>45261</v>
      </c>
      <c r="I48" s="70" t="s">
        <v>126</v>
      </c>
      <c r="J48" s="91" t="s">
        <v>247</v>
      </c>
      <c r="K48" s="98"/>
      <c r="L48" s="98"/>
      <c r="M48" s="99"/>
    </row>
    <row r="49" ht="50" customHeight="1" spans="1:13">
      <c r="A49" s="61">
        <v>46</v>
      </c>
      <c r="B49" s="61" t="s">
        <v>244</v>
      </c>
      <c r="C49" s="61" t="s">
        <v>192</v>
      </c>
      <c r="D49" s="61" t="s">
        <v>252</v>
      </c>
      <c r="E49" s="74" t="s">
        <v>253</v>
      </c>
      <c r="F49" s="66">
        <v>35.74</v>
      </c>
      <c r="G49" s="64" t="s">
        <v>167</v>
      </c>
      <c r="H49" s="65">
        <v>45261</v>
      </c>
      <c r="I49" s="70" t="s">
        <v>126</v>
      </c>
      <c r="J49" s="91" t="s">
        <v>247</v>
      </c>
      <c r="K49" s="98"/>
      <c r="L49" s="98"/>
      <c r="M49" s="99"/>
    </row>
    <row r="50" ht="50" customHeight="1" spans="1:13">
      <c r="A50" s="61">
        <v>47</v>
      </c>
      <c r="B50" s="61" t="s">
        <v>244</v>
      </c>
      <c r="C50" s="61" t="s">
        <v>192</v>
      </c>
      <c r="D50" s="61" t="s">
        <v>254</v>
      </c>
      <c r="E50" s="74" t="s">
        <v>255</v>
      </c>
      <c r="F50" s="66">
        <v>28.93</v>
      </c>
      <c r="G50" s="64" t="s">
        <v>167</v>
      </c>
      <c r="H50" s="65">
        <v>45261</v>
      </c>
      <c r="I50" s="70" t="s">
        <v>126</v>
      </c>
      <c r="J50" s="91" t="s">
        <v>247</v>
      </c>
      <c r="K50" s="98"/>
      <c r="L50" s="98"/>
      <c r="M50" s="99"/>
    </row>
    <row r="51" ht="50" customHeight="1" spans="1:13">
      <c r="A51" s="61">
        <v>48</v>
      </c>
      <c r="B51" s="61" t="s">
        <v>244</v>
      </c>
      <c r="C51" s="61" t="s">
        <v>192</v>
      </c>
      <c r="D51" s="61" t="s">
        <v>256</v>
      </c>
      <c r="E51" s="74" t="s">
        <v>257</v>
      </c>
      <c r="F51" s="61">
        <v>20.46</v>
      </c>
      <c r="G51" s="64" t="s">
        <v>167</v>
      </c>
      <c r="H51" s="65">
        <v>45261</v>
      </c>
      <c r="I51" s="70" t="s">
        <v>126</v>
      </c>
      <c r="J51" s="91" t="s">
        <v>247</v>
      </c>
      <c r="K51" s="98"/>
      <c r="L51" s="98"/>
      <c r="M51" s="99"/>
    </row>
    <row r="52" ht="50" customHeight="1" spans="1:13">
      <c r="A52" s="61">
        <v>49</v>
      </c>
      <c r="B52" s="61" t="s">
        <v>244</v>
      </c>
      <c r="C52" s="61" t="s">
        <v>192</v>
      </c>
      <c r="D52" s="61" t="s">
        <v>217</v>
      </c>
      <c r="E52" s="74" t="s">
        <v>258</v>
      </c>
      <c r="F52" s="61">
        <v>22.32</v>
      </c>
      <c r="G52" s="64" t="s">
        <v>167</v>
      </c>
      <c r="H52" s="65">
        <v>45261</v>
      </c>
      <c r="I52" s="70" t="s">
        <v>126</v>
      </c>
      <c r="J52" s="91" t="s">
        <v>247</v>
      </c>
      <c r="K52" s="98"/>
      <c r="L52" s="98"/>
      <c r="M52" s="99"/>
    </row>
    <row r="53" ht="50" customHeight="1" spans="1:13">
      <c r="A53" s="61">
        <v>50</v>
      </c>
      <c r="B53" s="61" t="s">
        <v>244</v>
      </c>
      <c r="C53" s="61" t="s">
        <v>192</v>
      </c>
      <c r="D53" s="61" t="s">
        <v>259</v>
      </c>
      <c r="E53" s="74" t="s">
        <v>260</v>
      </c>
      <c r="F53" s="85">
        <v>11.06</v>
      </c>
      <c r="G53" s="64" t="s">
        <v>167</v>
      </c>
      <c r="H53" s="65">
        <v>45261</v>
      </c>
      <c r="I53" s="70" t="s">
        <v>126</v>
      </c>
      <c r="J53" s="91" t="s">
        <v>247</v>
      </c>
      <c r="K53" s="98"/>
      <c r="L53" s="98"/>
      <c r="M53" s="99"/>
    </row>
    <row r="54" ht="50" customHeight="1" spans="1:13">
      <c r="A54" s="61">
        <v>51</v>
      </c>
      <c r="B54" s="61" t="s">
        <v>244</v>
      </c>
      <c r="C54" s="61" t="s">
        <v>192</v>
      </c>
      <c r="D54" s="61" t="s">
        <v>261</v>
      </c>
      <c r="E54" s="74" t="s">
        <v>262</v>
      </c>
      <c r="F54" s="61">
        <v>18.5</v>
      </c>
      <c r="G54" s="64" t="s">
        <v>167</v>
      </c>
      <c r="H54" s="65">
        <v>45261</v>
      </c>
      <c r="I54" s="70" t="s">
        <v>126</v>
      </c>
      <c r="J54" s="91" t="s">
        <v>247</v>
      </c>
      <c r="K54" s="98"/>
      <c r="L54" s="98"/>
      <c r="M54" s="99"/>
    </row>
    <row r="55" ht="50" customHeight="1" spans="1:13">
      <c r="A55" s="61">
        <v>52</v>
      </c>
      <c r="B55" s="61" t="s">
        <v>244</v>
      </c>
      <c r="C55" s="61" t="s">
        <v>192</v>
      </c>
      <c r="D55" s="61" t="s">
        <v>263</v>
      </c>
      <c r="E55" s="74" t="s">
        <v>264</v>
      </c>
      <c r="F55" s="61">
        <v>28.97</v>
      </c>
      <c r="G55" s="64" t="s">
        <v>167</v>
      </c>
      <c r="H55" s="65">
        <v>45261</v>
      </c>
      <c r="I55" s="70" t="s">
        <v>126</v>
      </c>
      <c r="J55" s="91" t="s">
        <v>247</v>
      </c>
      <c r="K55" s="98"/>
      <c r="L55" s="98"/>
      <c r="M55" s="99"/>
    </row>
    <row r="56" ht="50" customHeight="1" spans="1:13">
      <c r="A56" s="61">
        <v>53</v>
      </c>
      <c r="B56" s="61" t="s">
        <v>244</v>
      </c>
      <c r="C56" s="61" t="s">
        <v>192</v>
      </c>
      <c r="D56" s="61" t="s">
        <v>265</v>
      </c>
      <c r="E56" s="74" t="s">
        <v>266</v>
      </c>
      <c r="F56" s="61">
        <v>34.91</v>
      </c>
      <c r="G56" s="64" t="s">
        <v>167</v>
      </c>
      <c r="H56" s="65">
        <v>45261</v>
      </c>
      <c r="I56" s="70" t="s">
        <v>126</v>
      </c>
      <c r="J56" s="91" t="s">
        <v>247</v>
      </c>
      <c r="K56" s="98"/>
      <c r="L56" s="98"/>
      <c r="M56" s="99"/>
    </row>
    <row r="57" ht="50" customHeight="1" spans="1:13">
      <c r="A57" s="61">
        <v>54</v>
      </c>
      <c r="B57" s="61" t="s">
        <v>244</v>
      </c>
      <c r="C57" s="61" t="s">
        <v>192</v>
      </c>
      <c r="D57" s="61" t="s">
        <v>267</v>
      </c>
      <c r="E57" s="74" t="s">
        <v>268</v>
      </c>
      <c r="F57" s="61">
        <v>7.3</v>
      </c>
      <c r="G57" s="64" t="s">
        <v>167</v>
      </c>
      <c r="H57" s="65">
        <v>45261</v>
      </c>
      <c r="I57" s="70" t="s">
        <v>126</v>
      </c>
      <c r="J57" s="91" t="s">
        <v>247</v>
      </c>
      <c r="K57" s="98"/>
      <c r="L57" s="98"/>
      <c r="M57" s="99"/>
    </row>
    <row r="58" ht="50" customHeight="1" spans="1:13">
      <c r="A58" s="61">
        <v>55</v>
      </c>
      <c r="B58" s="61" t="s">
        <v>244</v>
      </c>
      <c r="C58" s="61" t="s">
        <v>192</v>
      </c>
      <c r="D58" s="61" t="s">
        <v>269</v>
      </c>
      <c r="E58" s="74" t="s">
        <v>270</v>
      </c>
      <c r="F58" s="61">
        <v>15.85</v>
      </c>
      <c r="G58" s="64" t="s">
        <v>167</v>
      </c>
      <c r="H58" s="65">
        <v>45261</v>
      </c>
      <c r="I58" s="70" t="s">
        <v>126</v>
      </c>
      <c r="J58" s="91" t="s">
        <v>247</v>
      </c>
      <c r="K58" s="98"/>
      <c r="L58" s="98"/>
      <c r="M58" s="99"/>
    </row>
    <row r="59" ht="50" customHeight="1" spans="1:13">
      <c r="A59" s="61">
        <v>56</v>
      </c>
      <c r="B59" s="61" t="s">
        <v>244</v>
      </c>
      <c r="C59" s="61" t="s">
        <v>192</v>
      </c>
      <c r="D59" s="61" t="s">
        <v>232</v>
      </c>
      <c r="E59" s="74" t="s">
        <v>271</v>
      </c>
      <c r="F59" s="61">
        <v>71.55</v>
      </c>
      <c r="G59" s="64" t="s">
        <v>167</v>
      </c>
      <c r="H59" s="65">
        <v>45261</v>
      </c>
      <c r="I59" s="70" t="s">
        <v>126</v>
      </c>
      <c r="J59" s="91" t="s">
        <v>247</v>
      </c>
      <c r="K59" s="98"/>
      <c r="L59" s="98"/>
      <c r="M59" s="99"/>
    </row>
    <row r="60" ht="50" customHeight="1" spans="1:13">
      <c r="A60" s="61">
        <v>57</v>
      </c>
      <c r="B60" s="61" t="s">
        <v>244</v>
      </c>
      <c r="C60" s="61" t="s">
        <v>192</v>
      </c>
      <c r="D60" s="61" t="s">
        <v>272</v>
      </c>
      <c r="E60" s="74" t="s">
        <v>273</v>
      </c>
      <c r="F60" s="61">
        <v>18.3</v>
      </c>
      <c r="G60" s="64" t="s">
        <v>167</v>
      </c>
      <c r="H60" s="65">
        <v>45261</v>
      </c>
      <c r="I60" s="70" t="s">
        <v>126</v>
      </c>
      <c r="J60" s="91" t="s">
        <v>247</v>
      </c>
      <c r="K60" s="98"/>
      <c r="L60" s="98"/>
      <c r="M60" s="99"/>
    </row>
    <row r="61" ht="50" customHeight="1" spans="1:13">
      <c r="A61" s="61">
        <v>58</v>
      </c>
      <c r="B61" s="61" t="s">
        <v>244</v>
      </c>
      <c r="C61" s="61" t="s">
        <v>192</v>
      </c>
      <c r="D61" s="61" t="s">
        <v>274</v>
      </c>
      <c r="E61" s="74" t="s">
        <v>275</v>
      </c>
      <c r="F61" s="61">
        <v>49.76</v>
      </c>
      <c r="G61" s="64" t="s">
        <v>167</v>
      </c>
      <c r="H61" s="65">
        <v>45261</v>
      </c>
      <c r="I61" s="70" t="s">
        <v>126</v>
      </c>
      <c r="J61" s="91" t="s">
        <v>247</v>
      </c>
      <c r="K61" s="98"/>
      <c r="L61" s="98"/>
      <c r="M61" s="99"/>
    </row>
    <row r="62" ht="50" customHeight="1" spans="1:13">
      <c r="A62" s="61">
        <v>59</v>
      </c>
      <c r="B62" s="61" t="s">
        <v>244</v>
      </c>
      <c r="C62" s="61" t="s">
        <v>192</v>
      </c>
      <c r="D62" s="61" t="s">
        <v>276</v>
      </c>
      <c r="E62" s="74" t="s">
        <v>277</v>
      </c>
      <c r="F62" s="61">
        <v>53.51</v>
      </c>
      <c r="G62" s="64" t="s">
        <v>167</v>
      </c>
      <c r="H62" s="65">
        <v>45261</v>
      </c>
      <c r="I62" s="70" t="s">
        <v>126</v>
      </c>
      <c r="J62" s="91" t="s">
        <v>247</v>
      </c>
      <c r="K62" s="98"/>
      <c r="L62" s="98"/>
      <c r="M62" s="99"/>
    </row>
    <row r="63" ht="50" customHeight="1" spans="1:13">
      <c r="A63" s="61">
        <v>60</v>
      </c>
      <c r="B63" s="61" t="s">
        <v>244</v>
      </c>
      <c r="C63" s="61" t="s">
        <v>192</v>
      </c>
      <c r="D63" s="61" t="s">
        <v>193</v>
      </c>
      <c r="E63" s="74" t="s">
        <v>278</v>
      </c>
      <c r="F63" s="61">
        <v>12.33</v>
      </c>
      <c r="G63" s="64" t="s">
        <v>167</v>
      </c>
      <c r="H63" s="65">
        <v>45261</v>
      </c>
      <c r="I63" s="70" t="s">
        <v>126</v>
      </c>
      <c r="J63" s="91" t="s">
        <v>247</v>
      </c>
      <c r="K63" s="98"/>
      <c r="L63" s="98"/>
      <c r="M63" s="99"/>
    </row>
    <row r="64" ht="50" customHeight="1" spans="1:13">
      <c r="A64" s="61">
        <v>61</v>
      </c>
      <c r="B64" s="61" t="s">
        <v>244</v>
      </c>
      <c r="C64" s="61" t="s">
        <v>192</v>
      </c>
      <c r="D64" s="61" t="s">
        <v>198</v>
      </c>
      <c r="E64" s="74" t="s">
        <v>279</v>
      </c>
      <c r="F64" s="61">
        <v>19.25</v>
      </c>
      <c r="G64" s="64" t="s">
        <v>167</v>
      </c>
      <c r="H64" s="65">
        <v>45261</v>
      </c>
      <c r="I64" s="70" t="s">
        <v>126</v>
      </c>
      <c r="J64" s="91" t="s">
        <v>247</v>
      </c>
      <c r="K64" s="98"/>
      <c r="L64" s="98"/>
      <c r="M64" s="99"/>
    </row>
    <row r="65" ht="50" customHeight="1" spans="1:13">
      <c r="A65" s="61">
        <v>62</v>
      </c>
      <c r="B65" s="61" t="s">
        <v>244</v>
      </c>
      <c r="C65" s="61" t="s">
        <v>192</v>
      </c>
      <c r="D65" s="61" t="s">
        <v>196</v>
      </c>
      <c r="E65" s="74" t="s">
        <v>280</v>
      </c>
      <c r="F65" s="61">
        <v>28.92</v>
      </c>
      <c r="G65" s="64" t="s">
        <v>167</v>
      </c>
      <c r="H65" s="65">
        <v>45261</v>
      </c>
      <c r="I65" s="70" t="s">
        <v>126</v>
      </c>
      <c r="J65" s="91" t="s">
        <v>247</v>
      </c>
      <c r="K65" s="98"/>
      <c r="L65" s="98"/>
      <c r="M65" s="99"/>
    </row>
    <row r="66" ht="50" customHeight="1" spans="1:13">
      <c r="A66" s="61">
        <v>63</v>
      </c>
      <c r="B66" s="61" t="s">
        <v>244</v>
      </c>
      <c r="C66" s="61" t="s">
        <v>192</v>
      </c>
      <c r="D66" s="61" t="s">
        <v>281</v>
      </c>
      <c r="E66" s="74" t="s">
        <v>282</v>
      </c>
      <c r="F66" s="61">
        <v>59.43</v>
      </c>
      <c r="G66" s="64" t="s">
        <v>167</v>
      </c>
      <c r="H66" s="65">
        <v>45261</v>
      </c>
      <c r="I66" s="70" t="s">
        <v>126</v>
      </c>
      <c r="J66" s="91" t="s">
        <v>247</v>
      </c>
      <c r="K66" s="98"/>
      <c r="L66" s="98"/>
      <c r="M66" s="99"/>
    </row>
    <row r="67" ht="50" customHeight="1" spans="1:13">
      <c r="A67" s="61">
        <v>64</v>
      </c>
      <c r="B67" s="61" t="s">
        <v>244</v>
      </c>
      <c r="C67" s="61" t="s">
        <v>192</v>
      </c>
      <c r="D67" s="61" t="s">
        <v>283</v>
      </c>
      <c r="E67" s="74" t="s">
        <v>284</v>
      </c>
      <c r="F67" s="61">
        <v>45.11</v>
      </c>
      <c r="G67" s="64" t="s">
        <v>167</v>
      </c>
      <c r="H67" s="65">
        <v>45261</v>
      </c>
      <c r="I67" s="70" t="s">
        <v>126</v>
      </c>
      <c r="J67" s="91" t="s">
        <v>247</v>
      </c>
      <c r="K67" s="98"/>
      <c r="L67" s="98"/>
      <c r="M67" s="99"/>
    </row>
    <row r="68" ht="50" customHeight="1" spans="1:13">
      <c r="A68" s="61">
        <v>65</v>
      </c>
      <c r="B68" s="61" t="s">
        <v>191</v>
      </c>
      <c r="C68" s="61" t="s">
        <v>192</v>
      </c>
      <c r="D68" s="62" t="s">
        <v>285</v>
      </c>
      <c r="E68" s="74" t="s">
        <v>286</v>
      </c>
      <c r="F68" s="61">
        <v>22</v>
      </c>
      <c r="G68" s="64" t="s">
        <v>167</v>
      </c>
      <c r="H68" s="65">
        <v>45261</v>
      </c>
      <c r="I68" s="70" t="s">
        <v>126</v>
      </c>
      <c r="J68" s="102"/>
      <c r="K68" s="98"/>
      <c r="L68" s="98"/>
      <c r="M68" s="99"/>
    </row>
    <row r="69" ht="50" customHeight="1" spans="1:13">
      <c r="A69" s="61">
        <v>66</v>
      </c>
      <c r="B69" s="61" t="s">
        <v>191</v>
      </c>
      <c r="C69" s="61" t="s">
        <v>192</v>
      </c>
      <c r="D69" s="62" t="s">
        <v>287</v>
      </c>
      <c r="E69" s="74" t="s">
        <v>288</v>
      </c>
      <c r="F69" s="61">
        <v>63</v>
      </c>
      <c r="G69" s="64" t="s">
        <v>167</v>
      </c>
      <c r="H69" s="65">
        <v>45261</v>
      </c>
      <c r="I69" s="70" t="s">
        <v>126</v>
      </c>
      <c r="J69" s="102"/>
      <c r="K69" s="98"/>
      <c r="L69" s="98"/>
      <c r="M69" s="99"/>
    </row>
    <row r="70" ht="50" customHeight="1" spans="1:13">
      <c r="A70" s="61">
        <v>67</v>
      </c>
      <c r="B70" s="61" t="s">
        <v>191</v>
      </c>
      <c r="C70" s="61" t="s">
        <v>192</v>
      </c>
      <c r="D70" s="62" t="s">
        <v>289</v>
      </c>
      <c r="E70" s="74" t="s">
        <v>290</v>
      </c>
      <c r="F70" s="61">
        <v>60.62</v>
      </c>
      <c r="G70" s="64" t="s">
        <v>167</v>
      </c>
      <c r="H70" s="65">
        <v>45261</v>
      </c>
      <c r="I70" s="70" t="s">
        <v>126</v>
      </c>
      <c r="J70" s="102"/>
      <c r="K70" s="98"/>
      <c r="L70" s="98"/>
      <c r="M70" s="99"/>
    </row>
    <row r="71" ht="50" customHeight="1" spans="1:13">
      <c r="A71" s="61">
        <v>68</v>
      </c>
      <c r="B71" s="61" t="s">
        <v>204</v>
      </c>
      <c r="C71" s="61" t="s">
        <v>192</v>
      </c>
      <c r="D71" s="62" t="s">
        <v>289</v>
      </c>
      <c r="E71" s="74" t="s">
        <v>291</v>
      </c>
      <c r="F71" s="61">
        <v>189.38</v>
      </c>
      <c r="G71" s="64" t="s">
        <v>167</v>
      </c>
      <c r="H71" s="65">
        <v>45261</v>
      </c>
      <c r="I71" s="70" t="s">
        <v>126</v>
      </c>
      <c r="J71" s="102"/>
      <c r="K71" s="98"/>
      <c r="L71" s="98"/>
      <c r="M71" s="99"/>
    </row>
    <row r="72" ht="50" customHeight="1" spans="1:13">
      <c r="A72" s="61">
        <v>69</v>
      </c>
      <c r="B72" s="61" t="s">
        <v>191</v>
      </c>
      <c r="C72" s="61" t="s">
        <v>192</v>
      </c>
      <c r="D72" s="62" t="s">
        <v>292</v>
      </c>
      <c r="E72" s="74" t="s">
        <v>293</v>
      </c>
      <c r="F72" s="61">
        <v>18.58</v>
      </c>
      <c r="G72" s="64" t="s">
        <v>167</v>
      </c>
      <c r="H72" s="65">
        <v>45261</v>
      </c>
      <c r="I72" s="70" t="s">
        <v>126</v>
      </c>
      <c r="J72" s="102"/>
      <c r="K72" s="98"/>
      <c r="L72" s="98"/>
      <c r="M72" s="99"/>
    </row>
    <row r="73" ht="71" customHeight="1" spans="1:13">
      <c r="A73" s="61">
        <v>70</v>
      </c>
      <c r="B73" s="61" t="s">
        <v>191</v>
      </c>
      <c r="C73" s="61" t="s">
        <v>192</v>
      </c>
      <c r="D73" s="62" t="s">
        <v>294</v>
      </c>
      <c r="E73" s="74" t="s">
        <v>295</v>
      </c>
      <c r="F73" s="62">
        <v>32</v>
      </c>
      <c r="G73" s="64" t="s">
        <v>167</v>
      </c>
      <c r="H73" s="65">
        <v>45261</v>
      </c>
      <c r="I73" s="70" t="s">
        <v>126</v>
      </c>
      <c r="J73" s="102"/>
      <c r="K73" s="98"/>
      <c r="L73" s="98"/>
      <c r="M73" s="99"/>
    </row>
    <row r="74" ht="55" customHeight="1" spans="1:13">
      <c r="A74" s="61">
        <v>71</v>
      </c>
      <c r="B74" s="61" t="s">
        <v>191</v>
      </c>
      <c r="C74" s="61" t="s">
        <v>192</v>
      </c>
      <c r="D74" s="62" t="s">
        <v>269</v>
      </c>
      <c r="E74" s="74" t="s">
        <v>296</v>
      </c>
      <c r="F74" s="66">
        <v>33</v>
      </c>
      <c r="G74" s="64" t="s">
        <v>167</v>
      </c>
      <c r="H74" s="65">
        <v>45261</v>
      </c>
      <c r="I74" s="70" t="s">
        <v>126</v>
      </c>
      <c r="J74" s="102"/>
      <c r="K74" s="98"/>
      <c r="L74" s="98"/>
      <c r="M74" s="99"/>
    </row>
    <row r="75" ht="56" customHeight="1" spans="1:13">
      <c r="A75" s="61">
        <v>72</v>
      </c>
      <c r="B75" s="61" t="s">
        <v>191</v>
      </c>
      <c r="C75" s="61" t="s">
        <v>192</v>
      </c>
      <c r="D75" s="62" t="s">
        <v>297</v>
      </c>
      <c r="E75" s="74" t="s">
        <v>298</v>
      </c>
      <c r="F75" s="61">
        <v>59.55</v>
      </c>
      <c r="G75" s="64" t="s">
        <v>167</v>
      </c>
      <c r="H75" s="65">
        <v>45261</v>
      </c>
      <c r="I75" s="70" t="s">
        <v>126</v>
      </c>
      <c r="J75" s="102"/>
      <c r="K75" s="98"/>
      <c r="L75" s="98"/>
      <c r="M75" s="99"/>
    </row>
    <row r="76" ht="50" customHeight="1" spans="1:13">
      <c r="A76" s="61">
        <v>73</v>
      </c>
      <c r="B76" s="61" t="s">
        <v>191</v>
      </c>
      <c r="C76" s="61" t="s">
        <v>192</v>
      </c>
      <c r="D76" s="62" t="s">
        <v>299</v>
      </c>
      <c r="E76" s="74" t="s">
        <v>300</v>
      </c>
      <c r="F76" s="61">
        <v>28.25</v>
      </c>
      <c r="G76" s="64" t="s">
        <v>167</v>
      </c>
      <c r="H76" s="65">
        <v>45261</v>
      </c>
      <c r="I76" s="70" t="s">
        <v>126</v>
      </c>
      <c r="J76" s="102"/>
      <c r="K76" s="98"/>
      <c r="L76" s="98"/>
      <c r="M76" s="99"/>
    </row>
    <row r="77" ht="50" customHeight="1" spans="1:13">
      <c r="A77" s="61">
        <v>74</v>
      </c>
      <c r="B77" s="61" t="s">
        <v>204</v>
      </c>
      <c r="C77" s="61" t="s">
        <v>192</v>
      </c>
      <c r="D77" s="62" t="s">
        <v>299</v>
      </c>
      <c r="E77" s="74" t="s">
        <v>301</v>
      </c>
      <c r="F77" s="61">
        <v>2.9</v>
      </c>
      <c r="G77" s="64" t="s">
        <v>167</v>
      </c>
      <c r="H77" s="65">
        <v>45261</v>
      </c>
      <c r="I77" s="70" t="s">
        <v>126</v>
      </c>
      <c r="J77" s="102"/>
      <c r="K77" s="98"/>
      <c r="L77" s="98"/>
      <c r="M77" s="99"/>
    </row>
    <row r="78" ht="61" customHeight="1" spans="1:13">
      <c r="A78" s="61">
        <v>75</v>
      </c>
      <c r="B78" s="61" t="s">
        <v>191</v>
      </c>
      <c r="C78" s="61" t="s">
        <v>192</v>
      </c>
      <c r="D78" s="62" t="s">
        <v>302</v>
      </c>
      <c r="E78" s="74" t="s">
        <v>303</v>
      </c>
      <c r="F78" s="61">
        <v>78.8</v>
      </c>
      <c r="G78" s="64" t="s">
        <v>167</v>
      </c>
      <c r="H78" s="65">
        <v>45261</v>
      </c>
      <c r="I78" s="70" t="s">
        <v>126</v>
      </c>
      <c r="J78" s="102"/>
      <c r="K78" s="98"/>
      <c r="L78" s="98"/>
      <c r="M78" s="99"/>
    </row>
    <row r="79" ht="56" customHeight="1" spans="1:13">
      <c r="A79" s="61">
        <v>76</v>
      </c>
      <c r="B79" s="61" t="s">
        <v>191</v>
      </c>
      <c r="C79" s="61" t="s">
        <v>192</v>
      </c>
      <c r="D79" s="62" t="s">
        <v>304</v>
      </c>
      <c r="E79" s="74" t="s">
        <v>305</v>
      </c>
      <c r="F79" s="61">
        <v>21</v>
      </c>
      <c r="G79" s="64" t="s">
        <v>167</v>
      </c>
      <c r="H79" s="65">
        <v>45261</v>
      </c>
      <c r="I79" s="70" t="s">
        <v>126</v>
      </c>
      <c r="J79" s="102"/>
      <c r="K79" s="98"/>
      <c r="L79" s="98"/>
      <c r="M79" s="99"/>
    </row>
    <row r="80" ht="50" customHeight="1" spans="1:13">
      <c r="A80" s="61">
        <v>77</v>
      </c>
      <c r="B80" s="61" t="s">
        <v>204</v>
      </c>
      <c r="C80" s="61" t="s">
        <v>192</v>
      </c>
      <c r="D80" s="62" t="s">
        <v>304</v>
      </c>
      <c r="E80" s="74" t="s">
        <v>306</v>
      </c>
      <c r="F80" s="61">
        <v>52</v>
      </c>
      <c r="G80" s="64" t="s">
        <v>167</v>
      </c>
      <c r="H80" s="65">
        <v>45261</v>
      </c>
      <c r="I80" s="70" t="s">
        <v>126</v>
      </c>
      <c r="J80" s="102"/>
      <c r="K80" s="98"/>
      <c r="L80" s="98"/>
      <c r="M80" s="99"/>
    </row>
    <row r="81" ht="50" customHeight="1" spans="1:13">
      <c r="A81" s="61">
        <v>78</v>
      </c>
      <c r="B81" s="61" t="s">
        <v>191</v>
      </c>
      <c r="C81" s="61" t="s">
        <v>192</v>
      </c>
      <c r="D81" s="62" t="s">
        <v>245</v>
      </c>
      <c r="E81" s="74" t="s">
        <v>307</v>
      </c>
      <c r="F81" s="61">
        <v>88.5</v>
      </c>
      <c r="G81" s="64" t="s">
        <v>167</v>
      </c>
      <c r="H81" s="65">
        <v>45261</v>
      </c>
      <c r="I81" s="70" t="s">
        <v>126</v>
      </c>
      <c r="J81" s="102"/>
      <c r="K81" s="98"/>
      <c r="L81" s="98"/>
      <c r="M81" s="99"/>
    </row>
    <row r="82" ht="75" customHeight="1" spans="1:13">
      <c r="A82" s="61">
        <v>79</v>
      </c>
      <c r="B82" s="61" t="s">
        <v>308</v>
      </c>
      <c r="C82" s="61" t="s">
        <v>192</v>
      </c>
      <c r="D82" s="61" t="s">
        <v>309</v>
      </c>
      <c r="E82" s="74" t="s">
        <v>310</v>
      </c>
      <c r="F82" s="61">
        <v>750</v>
      </c>
      <c r="G82" s="64" t="s">
        <v>167</v>
      </c>
      <c r="H82" s="65">
        <v>45261</v>
      </c>
      <c r="I82" s="70" t="s">
        <v>126</v>
      </c>
      <c r="J82" s="102"/>
      <c r="K82" s="98"/>
      <c r="L82" s="98"/>
      <c r="M82" s="99"/>
    </row>
    <row r="83" ht="58" customHeight="1" spans="1:14">
      <c r="A83" s="61">
        <v>80</v>
      </c>
      <c r="B83" s="61" t="s">
        <v>191</v>
      </c>
      <c r="C83" s="61" t="s">
        <v>192</v>
      </c>
      <c r="D83" s="61" t="s">
        <v>311</v>
      </c>
      <c r="E83" s="74" t="s">
        <v>312</v>
      </c>
      <c r="F83" s="61">
        <v>55.1</v>
      </c>
      <c r="G83" s="61" t="s">
        <v>313</v>
      </c>
      <c r="H83" s="65">
        <v>45261</v>
      </c>
      <c r="I83" s="70" t="s">
        <v>126</v>
      </c>
      <c r="J83" s="91"/>
      <c r="K83" s="103"/>
      <c r="L83" s="103"/>
      <c r="M83" s="4"/>
      <c r="N83" s="1"/>
    </row>
    <row r="84" s="3" customFormat="1" ht="115" customHeight="1" spans="1:13">
      <c r="A84" s="61">
        <v>81</v>
      </c>
      <c r="B84" s="61" t="s">
        <v>314</v>
      </c>
      <c r="C84" s="61" t="s">
        <v>192</v>
      </c>
      <c r="D84" s="61" t="s">
        <v>315</v>
      </c>
      <c r="E84" s="74" t="s">
        <v>316</v>
      </c>
      <c r="F84" s="61">
        <v>1000</v>
      </c>
      <c r="G84" s="73" t="s">
        <v>157</v>
      </c>
      <c r="H84" s="65">
        <v>45261</v>
      </c>
      <c r="I84" s="70" t="s">
        <v>126</v>
      </c>
      <c r="J84" s="91"/>
      <c r="K84" s="103" t="s">
        <v>317</v>
      </c>
      <c r="L84" s="103"/>
      <c r="M84" s="4"/>
    </row>
    <row r="85" ht="48" customHeight="1" spans="1:12">
      <c r="A85" s="61">
        <v>82</v>
      </c>
      <c r="B85" s="61" t="s">
        <v>191</v>
      </c>
      <c r="C85" s="61" t="s">
        <v>192</v>
      </c>
      <c r="D85" s="61" t="s">
        <v>318</v>
      </c>
      <c r="E85" s="74" t="s">
        <v>319</v>
      </c>
      <c r="F85" s="61">
        <v>198.09</v>
      </c>
      <c r="G85" s="73" t="s">
        <v>320</v>
      </c>
      <c r="H85" s="65">
        <v>45261</v>
      </c>
      <c r="I85" s="70" t="s">
        <v>126</v>
      </c>
      <c r="J85" s="91"/>
      <c r="K85" s="104"/>
      <c r="L85" s="104"/>
    </row>
    <row r="86" ht="48" customHeight="1" spans="1:12">
      <c r="A86" s="61">
        <v>83</v>
      </c>
      <c r="B86" s="61" t="s">
        <v>204</v>
      </c>
      <c r="C86" s="61" t="s">
        <v>192</v>
      </c>
      <c r="D86" s="61" t="s">
        <v>318</v>
      </c>
      <c r="E86" s="74" t="s">
        <v>321</v>
      </c>
      <c r="F86" s="61">
        <v>99.08</v>
      </c>
      <c r="G86" s="73" t="s">
        <v>320</v>
      </c>
      <c r="H86" s="65">
        <v>45261</v>
      </c>
      <c r="I86" s="70" t="s">
        <v>126</v>
      </c>
      <c r="J86" s="91"/>
      <c r="K86" s="104"/>
      <c r="L86" s="104"/>
    </row>
    <row r="87" ht="48" customHeight="1" spans="1:12">
      <c r="A87" s="61">
        <v>84</v>
      </c>
      <c r="B87" s="61" t="s">
        <v>322</v>
      </c>
      <c r="C87" s="61" t="s">
        <v>192</v>
      </c>
      <c r="D87" s="61" t="s">
        <v>318</v>
      </c>
      <c r="E87" s="74" t="s">
        <v>323</v>
      </c>
      <c r="F87" s="61">
        <v>272.47</v>
      </c>
      <c r="G87" s="73" t="s">
        <v>320</v>
      </c>
      <c r="H87" s="65">
        <v>45261</v>
      </c>
      <c r="I87" s="70" t="s">
        <v>126</v>
      </c>
      <c r="J87" s="91"/>
      <c r="K87" s="104"/>
      <c r="L87" s="104"/>
    </row>
    <row r="88" s="78" customFormat="1" ht="40" customHeight="1" spans="1:13">
      <c r="A88" s="61">
        <v>85</v>
      </c>
      <c r="B88" s="61" t="s">
        <v>324</v>
      </c>
      <c r="C88" s="61" t="s">
        <v>325</v>
      </c>
      <c r="D88" s="61" t="s">
        <v>147</v>
      </c>
      <c r="E88" s="74" t="s">
        <v>326</v>
      </c>
      <c r="F88" s="61">
        <v>260.2</v>
      </c>
      <c r="G88" s="64" t="s">
        <v>167</v>
      </c>
      <c r="H88" s="65">
        <v>45261</v>
      </c>
      <c r="I88" s="70" t="s">
        <v>126</v>
      </c>
      <c r="J88" s="91"/>
      <c r="K88" s="92"/>
      <c r="L88" s="92"/>
      <c r="M88" s="94"/>
    </row>
    <row r="89" s="78" customFormat="1" ht="45" customHeight="1" spans="1:13">
      <c r="A89" s="61">
        <v>86</v>
      </c>
      <c r="B89" s="61" t="s">
        <v>327</v>
      </c>
      <c r="C89" s="61" t="s">
        <v>328</v>
      </c>
      <c r="D89" s="61" t="s">
        <v>147</v>
      </c>
      <c r="E89" s="74" t="s">
        <v>329</v>
      </c>
      <c r="F89" s="61">
        <v>499.8</v>
      </c>
      <c r="G89" s="61" t="s">
        <v>190</v>
      </c>
      <c r="H89" s="65">
        <v>45261</v>
      </c>
      <c r="I89" s="70" t="s">
        <v>126</v>
      </c>
      <c r="J89" s="91"/>
      <c r="K89" s="92"/>
      <c r="L89" s="92"/>
      <c r="M89" s="94"/>
    </row>
    <row r="90" s="78" customFormat="1" ht="60" customHeight="1" spans="1:13">
      <c r="A90" s="61">
        <v>87</v>
      </c>
      <c r="B90" s="61" t="s">
        <v>330</v>
      </c>
      <c r="C90" s="61" t="s">
        <v>325</v>
      </c>
      <c r="D90" s="61" t="s">
        <v>147</v>
      </c>
      <c r="E90" s="74" t="s">
        <v>331</v>
      </c>
      <c r="F90" s="61">
        <v>279.07</v>
      </c>
      <c r="G90" s="61" t="s">
        <v>332</v>
      </c>
      <c r="H90" s="65">
        <v>45261</v>
      </c>
      <c r="I90" s="70" t="s">
        <v>126</v>
      </c>
      <c r="J90" s="91"/>
      <c r="K90" s="92"/>
      <c r="L90" s="92"/>
      <c r="M90" s="94"/>
    </row>
    <row r="91" s="78" customFormat="1" ht="72" customHeight="1" spans="1:12">
      <c r="A91" s="61">
        <v>88</v>
      </c>
      <c r="B91" s="61" t="s">
        <v>333</v>
      </c>
      <c r="C91" s="61" t="s">
        <v>325</v>
      </c>
      <c r="D91" s="61" t="s">
        <v>147</v>
      </c>
      <c r="E91" s="74" t="s">
        <v>334</v>
      </c>
      <c r="F91" s="61">
        <v>280</v>
      </c>
      <c r="G91" s="64" t="s">
        <v>335</v>
      </c>
      <c r="H91" s="65">
        <v>45261</v>
      </c>
      <c r="I91" s="70" t="s">
        <v>126</v>
      </c>
      <c r="J91" s="87"/>
      <c r="K91" s="105" t="s">
        <v>336</v>
      </c>
      <c r="L91" s="106"/>
    </row>
    <row r="92" s="78" customFormat="1" ht="60" customHeight="1" spans="1:12">
      <c r="A92" s="61">
        <v>89</v>
      </c>
      <c r="B92" s="61" t="s">
        <v>337</v>
      </c>
      <c r="C92" s="61" t="s">
        <v>325</v>
      </c>
      <c r="D92" s="61" t="s">
        <v>147</v>
      </c>
      <c r="E92" s="74" t="s">
        <v>338</v>
      </c>
      <c r="F92" s="61">
        <v>1095</v>
      </c>
      <c r="G92" s="61" t="s">
        <v>339</v>
      </c>
      <c r="H92" s="65">
        <v>45261</v>
      </c>
      <c r="I92" s="70" t="s">
        <v>126</v>
      </c>
      <c r="J92" s="107"/>
      <c r="K92" s="108" t="s">
        <v>340</v>
      </c>
      <c r="L92" s="106"/>
    </row>
    <row r="93" s="78" customFormat="1" ht="45" customHeight="1" spans="1:13">
      <c r="A93" s="61">
        <v>90</v>
      </c>
      <c r="B93" s="64" t="s">
        <v>341</v>
      </c>
      <c r="C93" s="61" t="s">
        <v>328</v>
      </c>
      <c r="D93" s="61"/>
      <c r="E93" s="74" t="s">
        <v>342</v>
      </c>
      <c r="F93" s="64">
        <v>146.6</v>
      </c>
      <c r="G93" s="73" t="s">
        <v>125</v>
      </c>
      <c r="H93" s="65">
        <v>45261</v>
      </c>
      <c r="I93" s="70" t="s">
        <v>126</v>
      </c>
      <c r="J93" s="87"/>
      <c r="K93" s="109"/>
      <c r="L93" s="109"/>
      <c r="M93" s="110"/>
    </row>
    <row r="94" ht="16" customHeight="1" spans="1:10">
      <c r="A94" s="62" t="s">
        <v>9</v>
      </c>
      <c r="B94" s="61"/>
      <c r="C94" s="62"/>
      <c r="D94" s="100"/>
      <c r="E94" s="74"/>
      <c r="F94" s="62">
        <f>SUM(F4:F93)</f>
        <v>29773.59</v>
      </c>
      <c r="G94" s="100"/>
      <c r="H94" s="101"/>
      <c r="I94" s="111"/>
      <c r="J94" s="62"/>
    </row>
  </sheetData>
  <mergeCells count="2">
    <mergeCell ref="A1:C1"/>
    <mergeCell ref="A2:J2"/>
  </mergeCells>
  <printOptions horizontalCentered="1"/>
  <pageMargins left="0.66875" right="0.66875" top="0.708333333333333" bottom="0.708333333333333" header="0.5" footer="0.5"/>
  <pageSetup paperSize="9"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12"/>
  <sheetViews>
    <sheetView workbookViewId="0">
      <selection activeCell="N100" sqref="N100"/>
    </sheetView>
  </sheetViews>
  <sheetFormatPr defaultColWidth="9" defaultRowHeight="26.1" customHeight="1"/>
  <cols>
    <col min="1" max="1" width="4.75" style="3" customWidth="1"/>
    <col min="2" max="2" width="12.125" style="4" customWidth="1"/>
    <col min="3" max="3" width="8.5" style="1" customWidth="1"/>
    <col min="4" max="4" width="15.5" style="3" customWidth="1"/>
    <col min="5" max="5" width="37.25" style="55" customWidth="1"/>
    <col min="6" max="6" width="8.25833333333333" style="3" customWidth="1"/>
    <col min="7" max="7" width="19.875" style="3" customWidth="1"/>
    <col min="8" max="8" width="9.875" style="5" customWidth="1"/>
    <col min="9" max="9" width="11" style="6" customWidth="1"/>
    <col min="10" max="10" width="5.75" style="7" customWidth="1"/>
    <col min="11" max="181" width="10.125" style="3" customWidth="1"/>
    <col min="182" max="182" width="10.125" style="3"/>
    <col min="183" max="16384" width="9" style="3"/>
  </cols>
  <sheetData>
    <row r="1" customHeight="1" spans="1:10">
      <c r="A1" s="8" t="s">
        <v>343</v>
      </c>
      <c r="I1" s="39"/>
      <c r="J1" s="3"/>
    </row>
    <row r="2" ht="60.95" customHeight="1" spans="1:10">
      <c r="A2" s="56" t="s">
        <v>344</v>
      </c>
      <c r="B2" s="56"/>
      <c r="C2" s="56"/>
      <c r="D2" s="56"/>
      <c r="E2" s="57"/>
      <c r="F2" s="56"/>
      <c r="G2" s="56"/>
      <c r="H2" s="58"/>
      <c r="I2" s="56"/>
      <c r="J2" s="56"/>
    </row>
    <row r="3" s="1" customFormat="1" ht="30.95" customHeight="1" spans="1:10">
      <c r="A3" s="59" t="s">
        <v>112</v>
      </c>
      <c r="B3" s="59" t="s">
        <v>113</v>
      </c>
      <c r="C3" s="59" t="s">
        <v>114</v>
      </c>
      <c r="D3" s="59" t="s">
        <v>115</v>
      </c>
      <c r="E3" s="59" t="s">
        <v>116</v>
      </c>
      <c r="F3" s="59" t="s">
        <v>117</v>
      </c>
      <c r="G3" s="59" t="s">
        <v>118</v>
      </c>
      <c r="H3" s="60" t="s">
        <v>119</v>
      </c>
      <c r="I3" s="68" t="s">
        <v>120</v>
      </c>
      <c r="J3" s="69" t="s">
        <v>8</v>
      </c>
    </row>
    <row r="4" ht="52" customHeight="1" spans="1:10">
      <c r="A4" s="61">
        <v>1</v>
      </c>
      <c r="B4" s="61" t="s">
        <v>244</v>
      </c>
      <c r="C4" s="61" t="s">
        <v>192</v>
      </c>
      <c r="D4" s="62" t="s">
        <v>345</v>
      </c>
      <c r="E4" s="63" t="s">
        <v>346</v>
      </c>
      <c r="F4" s="61">
        <v>32.48</v>
      </c>
      <c r="G4" s="64" t="s">
        <v>167</v>
      </c>
      <c r="H4" s="65">
        <v>45261</v>
      </c>
      <c r="I4" s="70" t="s">
        <v>126</v>
      </c>
      <c r="J4" s="71" t="s">
        <v>247</v>
      </c>
    </row>
    <row r="5" ht="52" customHeight="1" spans="1:10">
      <c r="A5" s="61">
        <v>2</v>
      </c>
      <c r="B5" s="61" t="s">
        <v>244</v>
      </c>
      <c r="C5" s="61" t="s">
        <v>192</v>
      </c>
      <c r="D5" s="61" t="s">
        <v>347</v>
      </c>
      <c r="E5" s="63" t="s">
        <v>348</v>
      </c>
      <c r="F5" s="61">
        <v>185.42</v>
      </c>
      <c r="G5" s="64" t="s">
        <v>167</v>
      </c>
      <c r="H5" s="65">
        <v>45261</v>
      </c>
      <c r="I5" s="70" t="s">
        <v>126</v>
      </c>
      <c r="J5" s="71" t="s">
        <v>247</v>
      </c>
    </row>
    <row r="6" ht="52" customHeight="1" spans="1:10">
      <c r="A6" s="61">
        <v>3</v>
      </c>
      <c r="B6" s="61" t="s">
        <v>244</v>
      </c>
      <c r="C6" s="61" t="s">
        <v>192</v>
      </c>
      <c r="D6" s="61" t="s">
        <v>349</v>
      </c>
      <c r="E6" s="63" t="s">
        <v>350</v>
      </c>
      <c r="F6" s="61">
        <v>12.45</v>
      </c>
      <c r="G6" s="64" t="s">
        <v>167</v>
      </c>
      <c r="H6" s="65">
        <v>45261</v>
      </c>
      <c r="I6" s="70" t="s">
        <v>126</v>
      </c>
      <c r="J6" s="71" t="s">
        <v>247</v>
      </c>
    </row>
    <row r="7" ht="52" customHeight="1" spans="1:10">
      <c r="A7" s="61">
        <v>4</v>
      </c>
      <c r="B7" s="61" t="s">
        <v>244</v>
      </c>
      <c r="C7" s="61" t="s">
        <v>192</v>
      </c>
      <c r="D7" s="61" t="s">
        <v>351</v>
      </c>
      <c r="E7" s="63" t="s">
        <v>352</v>
      </c>
      <c r="F7" s="61">
        <v>48.92</v>
      </c>
      <c r="G7" s="64" t="s">
        <v>167</v>
      </c>
      <c r="H7" s="65">
        <v>45261</v>
      </c>
      <c r="I7" s="70" t="s">
        <v>126</v>
      </c>
      <c r="J7" s="71" t="s">
        <v>247</v>
      </c>
    </row>
    <row r="8" ht="52" customHeight="1" spans="1:10">
      <c r="A8" s="61">
        <v>5</v>
      </c>
      <c r="B8" s="61" t="s">
        <v>244</v>
      </c>
      <c r="C8" s="61" t="s">
        <v>192</v>
      </c>
      <c r="D8" s="61" t="s">
        <v>353</v>
      </c>
      <c r="E8" s="63" t="s">
        <v>354</v>
      </c>
      <c r="F8" s="61">
        <v>108.67</v>
      </c>
      <c r="G8" s="64" t="s">
        <v>167</v>
      </c>
      <c r="H8" s="65">
        <v>45261</v>
      </c>
      <c r="I8" s="70" t="s">
        <v>126</v>
      </c>
      <c r="J8" s="71" t="s">
        <v>247</v>
      </c>
    </row>
    <row r="9" ht="52" customHeight="1" spans="1:10">
      <c r="A9" s="61">
        <v>6</v>
      </c>
      <c r="B9" s="61" t="s">
        <v>244</v>
      </c>
      <c r="C9" s="61" t="s">
        <v>192</v>
      </c>
      <c r="D9" s="61" t="s">
        <v>355</v>
      </c>
      <c r="E9" s="63" t="s">
        <v>356</v>
      </c>
      <c r="F9" s="61">
        <v>229.89</v>
      </c>
      <c r="G9" s="64" t="s">
        <v>167</v>
      </c>
      <c r="H9" s="65">
        <v>45261</v>
      </c>
      <c r="I9" s="70" t="s">
        <v>126</v>
      </c>
      <c r="J9" s="71" t="s">
        <v>247</v>
      </c>
    </row>
    <row r="10" ht="52" customHeight="1" spans="1:10">
      <c r="A10" s="61">
        <v>7</v>
      </c>
      <c r="B10" s="61" t="s">
        <v>244</v>
      </c>
      <c r="C10" s="61" t="s">
        <v>192</v>
      </c>
      <c r="D10" s="61" t="s">
        <v>357</v>
      </c>
      <c r="E10" s="63" t="s">
        <v>358</v>
      </c>
      <c r="F10" s="61">
        <v>89.01</v>
      </c>
      <c r="G10" s="64" t="s">
        <v>167</v>
      </c>
      <c r="H10" s="65">
        <v>45261</v>
      </c>
      <c r="I10" s="70" t="s">
        <v>126</v>
      </c>
      <c r="J10" s="71" t="s">
        <v>247</v>
      </c>
    </row>
    <row r="11" ht="50" customHeight="1" spans="1:10">
      <c r="A11" s="61">
        <v>8</v>
      </c>
      <c r="B11" s="61" t="s">
        <v>244</v>
      </c>
      <c r="C11" s="61" t="s">
        <v>192</v>
      </c>
      <c r="D11" s="61" t="s">
        <v>359</v>
      </c>
      <c r="E11" s="63" t="s">
        <v>360</v>
      </c>
      <c r="F11" s="61">
        <v>34.68</v>
      </c>
      <c r="G11" s="64" t="s">
        <v>167</v>
      </c>
      <c r="H11" s="65">
        <v>45261</v>
      </c>
      <c r="I11" s="70" t="s">
        <v>126</v>
      </c>
      <c r="J11" s="71" t="s">
        <v>247</v>
      </c>
    </row>
    <row r="12" ht="50" customHeight="1" spans="1:10">
      <c r="A12" s="61">
        <v>9</v>
      </c>
      <c r="B12" s="61" t="s">
        <v>244</v>
      </c>
      <c r="C12" s="61" t="s">
        <v>192</v>
      </c>
      <c r="D12" s="61" t="s">
        <v>361</v>
      </c>
      <c r="E12" s="63" t="s">
        <v>362</v>
      </c>
      <c r="F12" s="61">
        <v>36.9</v>
      </c>
      <c r="G12" s="64" t="s">
        <v>167</v>
      </c>
      <c r="H12" s="65">
        <v>45261</v>
      </c>
      <c r="I12" s="70" t="s">
        <v>126</v>
      </c>
      <c r="J12" s="71" t="s">
        <v>247</v>
      </c>
    </row>
    <row r="13" ht="50" customHeight="1" spans="1:10">
      <c r="A13" s="61">
        <v>10</v>
      </c>
      <c r="B13" s="61" t="s">
        <v>244</v>
      </c>
      <c r="C13" s="61" t="s">
        <v>192</v>
      </c>
      <c r="D13" s="61" t="s">
        <v>363</v>
      </c>
      <c r="E13" s="63" t="s">
        <v>364</v>
      </c>
      <c r="F13" s="61">
        <v>39.01</v>
      </c>
      <c r="G13" s="64" t="s">
        <v>167</v>
      </c>
      <c r="H13" s="65">
        <v>45261</v>
      </c>
      <c r="I13" s="70" t="s">
        <v>126</v>
      </c>
      <c r="J13" s="71" t="s">
        <v>247</v>
      </c>
    </row>
    <row r="14" ht="50" customHeight="1" spans="1:10">
      <c r="A14" s="61">
        <v>11</v>
      </c>
      <c r="B14" s="61" t="s">
        <v>244</v>
      </c>
      <c r="C14" s="61" t="s">
        <v>192</v>
      </c>
      <c r="D14" s="61" t="s">
        <v>365</v>
      </c>
      <c r="E14" s="63" t="s">
        <v>366</v>
      </c>
      <c r="F14" s="66">
        <v>8.44</v>
      </c>
      <c r="G14" s="64" t="s">
        <v>167</v>
      </c>
      <c r="H14" s="65">
        <v>45261</v>
      </c>
      <c r="I14" s="70" t="s">
        <v>126</v>
      </c>
      <c r="J14" s="71" t="s">
        <v>247</v>
      </c>
    </row>
    <row r="15" ht="50" customHeight="1" spans="1:10">
      <c r="A15" s="61">
        <v>12</v>
      </c>
      <c r="B15" s="61" t="s">
        <v>244</v>
      </c>
      <c r="C15" s="61" t="s">
        <v>192</v>
      </c>
      <c r="D15" s="61" t="s">
        <v>367</v>
      </c>
      <c r="E15" s="63" t="s">
        <v>368</v>
      </c>
      <c r="F15" s="61">
        <v>34.3</v>
      </c>
      <c r="G15" s="64" t="s">
        <v>167</v>
      </c>
      <c r="H15" s="65">
        <v>45261</v>
      </c>
      <c r="I15" s="70" t="s">
        <v>126</v>
      </c>
      <c r="J15" s="71" t="s">
        <v>247</v>
      </c>
    </row>
    <row r="16" ht="50" customHeight="1" spans="1:10">
      <c r="A16" s="61">
        <v>13</v>
      </c>
      <c r="B16" s="61" t="s">
        <v>244</v>
      </c>
      <c r="C16" s="61" t="s">
        <v>192</v>
      </c>
      <c r="D16" s="61" t="s">
        <v>369</v>
      </c>
      <c r="E16" s="63" t="s">
        <v>370</v>
      </c>
      <c r="F16" s="61">
        <v>13.15</v>
      </c>
      <c r="G16" s="64" t="s">
        <v>167</v>
      </c>
      <c r="H16" s="65">
        <v>45261</v>
      </c>
      <c r="I16" s="70" t="s">
        <v>126</v>
      </c>
      <c r="J16" s="71" t="s">
        <v>247</v>
      </c>
    </row>
    <row r="17" ht="50" customHeight="1" spans="1:10">
      <c r="A17" s="61">
        <v>14</v>
      </c>
      <c r="B17" s="61" t="s">
        <v>244</v>
      </c>
      <c r="C17" s="61" t="s">
        <v>192</v>
      </c>
      <c r="D17" s="61" t="s">
        <v>371</v>
      </c>
      <c r="E17" s="63" t="s">
        <v>372</v>
      </c>
      <c r="F17" s="62">
        <v>19.12</v>
      </c>
      <c r="G17" s="64" t="s">
        <v>167</v>
      </c>
      <c r="H17" s="65">
        <v>45261</v>
      </c>
      <c r="I17" s="70" t="s">
        <v>126</v>
      </c>
      <c r="J17" s="71" t="s">
        <v>247</v>
      </c>
    </row>
    <row r="18" ht="50" customHeight="1" spans="1:10">
      <c r="A18" s="61">
        <v>15</v>
      </c>
      <c r="B18" s="61" t="s">
        <v>244</v>
      </c>
      <c r="C18" s="61" t="s">
        <v>192</v>
      </c>
      <c r="D18" s="61" t="s">
        <v>373</v>
      </c>
      <c r="E18" s="63" t="s">
        <v>374</v>
      </c>
      <c r="F18" s="61">
        <v>22.68</v>
      </c>
      <c r="G18" s="64" t="s">
        <v>167</v>
      </c>
      <c r="H18" s="65">
        <v>45261</v>
      </c>
      <c r="I18" s="70" t="s">
        <v>126</v>
      </c>
      <c r="J18" s="71" t="s">
        <v>247</v>
      </c>
    </row>
    <row r="19" ht="50" customHeight="1" spans="1:10">
      <c r="A19" s="61">
        <v>16</v>
      </c>
      <c r="B19" s="61" t="s">
        <v>244</v>
      </c>
      <c r="C19" s="61" t="s">
        <v>192</v>
      </c>
      <c r="D19" s="61" t="s">
        <v>375</v>
      </c>
      <c r="E19" s="63" t="s">
        <v>376</v>
      </c>
      <c r="F19" s="66">
        <v>22.36</v>
      </c>
      <c r="G19" s="64" t="s">
        <v>167</v>
      </c>
      <c r="H19" s="65">
        <v>45261</v>
      </c>
      <c r="I19" s="70" t="s">
        <v>126</v>
      </c>
      <c r="J19" s="71" t="s">
        <v>247</v>
      </c>
    </row>
    <row r="20" ht="50" customHeight="1" spans="1:10">
      <c r="A20" s="61">
        <v>17</v>
      </c>
      <c r="B20" s="61" t="s">
        <v>244</v>
      </c>
      <c r="C20" s="61" t="s">
        <v>192</v>
      </c>
      <c r="D20" s="61" t="s">
        <v>377</v>
      </c>
      <c r="E20" s="63" t="s">
        <v>378</v>
      </c>
      <c r="F20" s="66">
        <v>47.85</v>
      </c>
      <c r="G20" s="64" t="s">
        <v>167</v>
      </c>
      <c r="H20" s="65">
        <v>45261</v>
      </c>
      <c r="I20" s="70" t="s">
        <v>126</v>
      </c>
      <c r="J20" s="71" t="s">
        <v>247</v>
      </c>
    </row>
    <row r="21" ht="50" customHeight="1" spans="1:10">
      <c r="A21" s="61">
        <v>18</v>
      </c>
      <c r="B21" s="61" t="s">
        <v>244</v>
      </c>
      <c r="C21" s="61" t="s">
        <v>192</v>
      </c>
      <c r="D21" s="61" t="s">
        <v>379</v>
      </c>
      <c r="E21" s="63" t="s">
        <v>380</v>
      </c>
      <c r="F21" s="61">
        <v>12.08</v>
      </c>
      <c r="G21" s="64" t="s">
        <v>167</v>
      </c>
      <c r="H21" s="65">
        <v>45261</v>
      </c>
      <c r="I21" s="70" t="s">
        <v>126</v>
      </c>
      <c r="J21" s="71" t="s">
        <v>247</v>
      </c>
    </row>
    <row r="22" ht="50" customHeight="1" spans="1:10">
      <c r="A22" s="61">
        <v>19</v>
      </c>
      <c r="B22" s="61" t="s">
        <v>244</v>
      </c>
      <c r="C22" s="61" t="s">
        <v>192</v>
      </c>
      <c r="D22" s="61" t="s">
        <v>381</v>
      </c>
      <c r="E22" s="63" t="s">
        <v>382</v>
      </c>
      <c r="F22" s="61">
        <v>11.66</v>
      </c>
      <c r="G22" s="64" t="s">
        <v>167</v>
      </c>
      <c r="H22" s="65">
        <v>45261</v>
      </c>
      <c r="I22" s="70" t="s">
        <v>126</v>
      </c>
      <c r="J22" s="71" t="s">
        <v>247</v>
      </c>
    </row>
    <row r="23" ht="50" customHeight="1" spans="1:10">
      <c r="A23" s="61">
        <v>20</v>
      </c>
      <c r="B23" s="61" t="s">
        <v>244</v>
      </c>
      <c r="C23" s="61" t="s">
        <v>192</v>
      </c>
      <c r="D23" s="61" t="s">
        <v>383</v>
      </c>
      <c r="E23" s="63" t="s">
        <v>384</v>
      </c>
      <c r="F23" s="61">
        <v>18.71</v>
      </c>
      <c r="G23" s="64" t="s">
        <v>167</v>
      </c>
      <c r="H23" s="65">
        <v>45261</v>
      </c>
      <c r="I23" s="70" t="s">
        <v>126</v>
      </c>
      <c r="J23" s="71" t="s">
        <v>247</v>
      </c>
    </row>
    <row r="24" ht="50" customHeight="1" spans="1:10">
      <c r="A24" s="61">
        <v>21</v>
      </c>
      <c r="B24" s="61" t="s">
        <v>244</v>
      </c>
      <c r="C24" s="61" t="s">
        <v>192</v>
      </c>
      <c r="D24" s="61" t="s">
        <v>385</v>
      </c>
      <c r="E24" s="63" t="s">
        <v>386</v>
      </c>
      <c r="F24" s="61">
        <v>43.33</v>
      </c>
      <c r="G24" s="64" t="s">
        <v>167</v>
      </c>
      <c r="H24" s="65">
        <v>45261</v>
      </c>
      <c r="I24" s="70" t="s">
        <v>126</v>
      </c>
      <c r="J24" s="71" t="s">
        <v>247</v>
      </c>
    </row>
    <row r="25" ht="50" customHeight="1" spans="1:10">
      <c r="A25" s="61">
        <v>22</v>
      </c>
      <c r="B25" s="61" t="s">
        <v>244</v>
      </c>
      <c r="C25" s="61" t="s">
        <v>192</v>
      </c>
      <c r="D25" s="61" t="s">
        <v>387</v>
      </c>
      <c r="E25" s="63" t="s">
        <v>388</v>
      </c>
      <c r="F25" s="61">
        <v>50.13</v>
      </c>
      <c r="G25" s="64" t="s">
        <v>167</v>
      </c>
      <c r="H25" s="65">
        <v>45261</v>
      </c>
      <c r="I25" s="70" t="s">
        <v>126</v>
      </c>
      <c r="J25" s="71" t="s">
        <v>247</v>
      </c>
    </row>
    <row r="26" ht="50" customHeight="1" spans="1:10">
      <c r="A26" s="61">
        <v>23</v>
      </c>
      <c r="B26" s="61" t="s">
        <v>244</v>
      </c>
      <c r="C26" s="61" t="s">
        <v>192</v>
      </c>
      <c r="D26" s="61" t="s">
        <v>389</v>
      </c>
      <c r="E26" s="63" t="s">
        <v>390</v>
      </c>
      <c r="F26" s="61">
        <v>39.05</v>
      </c>
      <c r="G26" s="64" t="s">
        <v>167</v>
      </c>
      <c r="H26" s="65">
        <v>45261</v>
      </c>
      <c r="I26" s="70" t="s">
        <v>126</v>
      </c>
      <c r="J26" s="71" t="s">
        <v>247</v>
      </c>
    </row>
    <row r="27" ht="50" customHeight="1" spans="1:10">
      <c r="A27" s="61">
        <v>24</v>
      </c>
      <c r="B27" s="61" t="s">
        <v>244</v>
      </c>
      <c r="C27" s="61" t="s">
        <v>192</v>
      </c>
      <c r="D27" s="61" t="s">
        <v>391</v>
      </c>
      <c r="E27" s="63" t="s">
        <v>392</v>
      </c>
      <c r="F27" s="61">
        <v>21.01</v>
      </c>
      <c r="G27" s="64" t="s">
        <v>167</v>
      </c>
      <c r="H27" s="65">
        <v>45261</v>
      </c>
      <c r="I27" s="70" t="s">
        <v>126</v>
      </c>
      <c r="J27" s="71" t="s">
        <v>247</v>
      </c>
    </row>
    <row r="28" ht="50" customHeight="1" spans="1:10">
      <c r="A28" s="61">
        <v>25</v>
      </c>
      <c r="B28" s="61" t="s">
        <v>244</v>
      </c>
      <c r="C28" s="61" t="s">
        <v>192</v>
      </c>
      <c r="D28" s="61" t="s">
        <v>393</v>
      </c>
      <c r="E28" s="63" t="s">
        <v>394</v>
      </c>
      <c r="F28" s="61">
        <v>30.86</v>
      </c>
      <c r="G28" s="64" t="s">
        <v>167</v>
      </c>
      <c r="H28" s="65">
        <v>45261</v>
      </c>
      <c r="I28" s="70" t="s">
        <v>126</v>
      </c>
      <c r="J28" s="71" t="s">
        <v>247</v>
      </c>
    </row>
    <row r="29" ht="50" customHeight="1" spans="1:10">
      <c r="A29" s="61">
        <v>26</v>
      </c>
      <c r="B29" s="61" t="s">
        <v>244</v>
      </c>
      <c r="C29" s="61" t="s">
        <v>192</v>
      </c>
      <c r="D29" s="61" t="s">
        <v>395</v>
      </c>
      <c r="E29" s="63" t="s">
        <v>396</v>
      </c>
      <c r="F29" s="61">
        <v>67.26</v>
      </c>
      <c r="G29" s="64" t="s">
        <v>167</v>
      </c>
      <c r="H29" s="65">
        <v>45261</v>
      </c>
      <c r="I29" s="70" t="s">
        <v>126</v>
      </c>
      <c r="J29" s="71" t="s">
        <v>247</v>
      </c>
    </row>
    <row r="30" ht="50" customHeight="1" spans="1:10">
      <c r="A30" s="61">
        <v>27</v>
      </c>
      <c r="B30" s="61" t="s">
        <v>244</v>
      </c>
      <c r="C30" s="61" t="s">
        <v>192</v>
      </c>
      <c r="D30" s="61" t="s">
        <v>397</v>
      </c>
      <c r="E30" s="63" t="s">
        <v>398</v>
      </c>
      <c r="F30" s="61">
        <v>25.42</v>
      </c>
      <c r="G30" s="64" t="s">
        <v>167</v>
      </c>
      <c r="H30" s="65">
        <v>45261</v>
      </c>
      <c r="I30" s="70" t="s">
        <v>126</v>
      </c>
      <c r="J30" s="71" t="s">
        <v>247</v>
      </c>
    </row>
    <row r="31" ht="50" customHeight="1" spans="1:10">
      <c r="A31" s="61">
        <v>28</v>
      </c>
      <c r="B31" s="61" t="s">
        <v>244</v>
      </c>
      <c r="C31" s="61" t="s">
        <v>192</v>
      </c>
      <c r="D31" s="61" t="s">
        <v>399</v>
      </c>
      <c r="E31" s="63" t="s">
        <v>400</v>
      </c>
      <c r="F31" s="61">
        <v>34.92</v>
      </c>
      <c r="G31" s="64" t="s">
        <v>167</v>
      </c>
      <c r="H31" s="65">
        <v>45261</v>
      </c>
      <c r="I31" s="70" t="s">
        <v>126</v>
      </c>
      <c r="J31" s="71" t="s">
        <v>247</v>
      </c>
    </row>
    <row r="32" ht="50" customHeight="1" spans="1:10">
      <c r="A32" s="61">
        <v>29</v>
      </c>
      <c r="B32" s="61" t="s">
        <v>244</v>
      </c>
      <c r="C32" s="61" t="s">
        <v>192</v>
      </c>
      <c r="D32" s="61" t="s">
        <v>401</v>
      </c>
      <c r="E32" s="63" t="s">
        <v>402</v>
      </c>
      <c r="F32" s="61">
        <v>18.9</v>
      </c>
      <c r="G32" s="64" t="s">
        <v>167</v>
      </c>
      <c r="H32" s="65">
        <v>45261</v>
      </c>
      <c r="I32" s="70" t="s">
        <v>126</v>
      </c>
      <c r="J32" s="71" t="s">
        <v>247</v>
      </c>
    </row>
    <row r="33" ht="50" customHeight="1" spans="1:10">
      <c r="A33" s="61">
        <v>30</v>
      </c>
      <c r="B33" s="61" t="s">
        <v>244</v>
      </c>
      <c r="C33" s="61" t="s">
        <v>192</v>
      </c>
      <c r="D33" s="61" t="s">
        <v>403</v>
      </c>
      <c r="E33" s="63" t="s">
        <v>404</v>
      </c>
      <c r="F33" s="61">
        <v>32.58</v>
      </c>
      <c r="G33" s="64" t="s">
        <v>167</v>
      </c>
      <c r="H33" s="65">
        <v>45261</v>
      </c>
      <c r="I33" s="70" t="s">
        <v>126</v>
      </c>
      <c r="J33" s="71" t="s">
        <v>247</v>
      </c>
    </row>
    <row r="34" ht="50" customHeight="1" spans="1:10">
      <c r="A34" s="61">
        <v>31</v>
      </c>
      <c r="B34" s="61" t="s">
        <v>244</v>
      </c>
      <c r="C34" s="61" t="s">
        <v>192</v>
      </c>
      <c r="D34" s="61" t="s">
        <v>405</v>
      </c>
      <c r="E34" s="63" t="s">
        <v>406</v>
      </c>
      <c r="F34" s="61">
        <v>16.76</v>
      </c>
      <c r="G34" s="64" t="s">
        <v>167</v>
      </c>
      <c r="H34" s="65">
        <v>45261</v>
      </c>
      <c r="I34" s="70" t="s">
        <v>126</v>
      </c>
      <c r="J34" s="71" t="s">
        <v>247</v>
      </c>
    </row>
    <row r="35" ht="50" customHeight="1" spans="1:10">
      <c r="A35" s="61">
        <v>32</v>
      </c>
      <c r="B35" s="61" t="s">
        <v>244</v>
      </c>
      <c r="C35" s="61" t="s">
        <v>192</v>
      </c>
      <c r="D35" s="61" t="s">
        <v>407</v>
      </c>
      <c r="E35" s="63" t="s">
        <v>408</v>
      </c>
      <c r="F35" s="61">
        <v>14.84</v>
      </c>
      <c r="G35" s="64" t="s">
        <v>167</v>
      </c>
      <c r="H35" s="65">
        <v>45261</v>
      </c>
      <c r="I35" s="70" t="s">
        <v>126</v>
      </c>
      <c r="J35" s="71" t="s">
        <v>247</v>
      </c>
    </row>
    <row r="36" ht="50" customHeight="1" spans="1:10">
      <c r="A36" s="61">
        <v>33</v>
      </c>
      <c r="B36" s="61" t="s">
        <v>244</v>
      </c>
      <c r="C36" s="61" t="s">
        <v>192</v>
      </c>
      <c r="D36" s="61" t="s">
        <v>409</v>
      </c>
      <c r="E36" s="63" t="s">
        <v>410</v>
      </c>
      <c r="F36" s="61">
        <v>30.89</v>
      </c>
      <c r="G36" s="64" t="s">
        <v>167</v>
      </c>
      <c r="H36" s="65">
        <v>45261</v>
      </c>
      <c r="I36" s="70" t="s">
        <v>126</v>
      </c>
      <c r="J36" s="71" t="s">
        <v>247</v>
      </c>
    </row>
    <row r="37" ht="50" customHeight="1" spans="1:10">
      <c r="A37" s="61">
        <v>34</v>
      </c>
      <c r="B37" s="61" t="s">
        <v>244</v>
      </c>
      <c r="C37" s="61" t="s">
        <v>192</v>
      </c>
      <c r="D37" s="61" t="s">
        <v>411</v>
      </c>
      <c r="E37" s="63" t="s">
        <v>412</v>
      </c>
      <c r="F37" s="67">
        <v>94.09</v>
      </c>
      <c r="G37" s="64" t="s">
        <v>167</v>
      </c>
      <c r="H37" s="65">
        <v>45261</v>
      </c>
      <c r="I37" s="70" t="s">
        <v>126</v>
      </c>
      <c r="J37" s="71" t="s">
        <v>247</v>
      </c>
    </row>
    <row r="38" ht="50" customHeight="1" spans="1:10">
      <c r="A38" s="61">
        <v>35</v>
      </c>
      <c r="B38" s="61" t="s">
        <v>244</v>
      </c>
      <c r="C38" s="61" t="s">
        <v>192</v>
      </c>
      <c r="D38" s="61" t="s">
        <v>413</v>
      </c>
      <c r="E38" s="63" t="s">
        <v>414</v>
      </c>
      <c r="F38" s="67">
        <v>32.6</v>
      </c>
      <c r="G38" s="64" t="s">
        <v>167</v>
      </c>
      <c r="H38" s="65">
        <v>45261</v>
      </c>
      <c r="I38" s="70" t="s">
        <v>126</v>
      </c>
      <c r="J38" s="71" t="s">
        <v>247</v>
      </c>
    </row>
    <row r="39" ht="50" customHeight="1" spans="1:10">
      <c r="A39" s="61">
        <v>36</v>
      </c>
      <c r="B39" s="61" t="s">
        <v>244</v>
      </c>
      <c r="C39" s="61" t="s">
        <v>192</v>
      </c>
      <c r="D39" s="61" t="s">
        <v>415</v>
      </c>
      <c r="E39" s="63" t="s">
        <v>416</v>
      </c>
      <c r="F39" s="67">
        <v>59.32</v>
      </c>
      <c r="G39" s="64" t="s">
        <v>167</v>
      </c>
      <c r="H39" s="65">
        <v>45261</v>
      </c>
      <c r="I39" s="70" t="s">
        <v>126</v>
      </c>
      <c r="J39" s="71" t="s">
        <v>247</v>
      </c>
    </row>
    <row r="40" ht="50" customHeight="1" spans="1:10">
      <c r="A40" s="61">
        <v>37</v>
      </c>
      <c r="B40" s="61" t="s">
        <v>244</v>
      </c>
      <c r="C40" s="61" t="s">
        <v>192</v>
      </c>
      <c r="D40" s="61" t="s">
        <v>417</v>
      </c>
      <c r="E40" s="63" t="s">
        <v>418</v>
      </c>
      <c r="F40" s="61">
        <v>19.72</v>
      </c>
      <c r="G40" s="64" t="s">
        <v>167</v>
      </c>
      <c r="H40" s="65">
        <v>45261</v>
      </c>
      <c r="I40" s="70" t="s">
        <v>126</v>
      </c>
      <c r="J40" s="71" t="s">
        <v>247</v>
      </c>
    </row>
    <row r="41" ht="50" customHeight="1" spans="1:10">
      <c r="A41" s="61">
        <v>38</v>
      </c>
      <c r="B41" s="61" t="s">
        <v>244</v>
      </c>
      <c r="C41" s="61" t="s">
        <v>192</v>
      </c>
      <c r="D41" s="61" t="s">
        <v>419</v>
      </c>
      <c r="E41" s="63" t="s">
        <v>420</v>
      </c>
      <c r="F41" s="61">
        <v>59.02</v>
      </c>
      <c r="G41" s="64" t="s">
        <v>167</v>
      </c>
      <c r="H41" s="65">
        <v>45261</v>
      </c>
      <c r="I41" s="70" t="s">
        <v>126</v>
      </c>
      <c r="J41" s="71" t="s">
        <v>247</v>
      </c>
    </row>
    <row r="42" ht="50" customHeight="1" spans="1:10">
      <c r="A42" s="61">
        <v>39</v>
      </c>
      <c r="B42" s="61" t="s">
        <v>244</v>
      </c>
      <c r="C42" s="61" t="s">
        <v>192</v>
      </c>
      <c r="D42" s="61" t="s">
        <v>421</v>
      </c>
      <c r="E42" s="63" t="s">
        <v>422</v>
      </c>
      <c r="F42" s="61">
        <v>30.92</v>
      </c>
      <c r="G42" s="64" t="s">
        <v>167</v>
      </c>
      <c r="H42" s="65">
        <v>45261</v>
      </c>
      <c r="I42" s="70" t="s">
        <v>126</v>
      </c>
      <c r="J42" s="71" t="s">
        <v>247</v>
      </c>
    </row>
    <row r="43" ht="50" customHeight="1" spans="1:10">
      <c r="A43" s="61">
        <v>40</v>
      </c>
      <c r="B43" s="61" t="s">
        <v>244</v>
      </c>
      <c r="C43" s="61" t="s">
        <v>192</v>
      </c>
      <c r="D43" s="61" t="s">
        <v>423</v>
      </c>
      <c r="E43" s="63" t="s">
        <v>424</v>
      </c>
      <c r="F43" s="61">
        <v>54.79</v>
      </c>
      <c r="G43" s="64" t="s">
        <v>167</v>
      </c>
      <c r="H43" s="65">
        <v>45261</v>
      </c>
      <c r="I43" s="70" t="s">
        <v>126</v>
      </c>
      <c r="J43" s="71" t="s">
        <v>247</v>
      </c>
    </row>
    <row r="44" ht="50" customHeight="1" spans="1:10">
      <c r="A44" s="61">
        <v>41</v>
      </c>
      <c r="B44" s="61" t="s">
        <v>244</v>
      </c>
      <c r="C44" s="61" t="s">
        <v>192</v>
      </c>
      <c r="D44" s="61" t="s">
        <v>425</v>
      </c>
      <c r="E44" s="63" t="s">
        <v>426</v>
      </c>
      <c r="F44" s="61">
        <v>93.28</v>
      </c>
      <c r="G44" s="64" t="s">
        <v>167</v>
      </c>
      <c r="H44" s="65">
        <v>45261</v>
      </c>
      <c r="I44" s="70" t="s">
        <v>126</v>
      </c>
      <c r="J44" s="71" t="s">
        <v>247</v>
      </c>
    </row>
    <row r="45" ht="50" customHeight="1" spans="1:10">
      <c r="A45" s="61">
        <v>42</v>
      </c>
      <c r="B45" s="61" t="s">
        <v>244</v>
      </c>
      <c r="C45" s="61" t="s">
        <v>192</v>
      </c>
      <c r="D45" s="61" t="s">
        <v>427</v>
      </c>
      <c r="E45" s="63" t="s">
        <v>428</v>
      </c>
      <c r="F45" s="61">
        <v>41.36</v>
      </c>
      <c r="G45" s="64" t="s">
        <v>167</v>
      </c>
      <c r="H45" s="65">
        <v>45261</v>
      </c>
      <c r="I45" s="70" t="s">
        <v>126</v>
      </c>
      <c r="J45" s="71" t="s">
        <v>247</v>
      </c>
    </row>
    <row r="46" ht="50" customHeight="1" spans="1:10">
      <c r="A46" s="61">
        <v>43</v>
      </c>
      <c r="B46" s="61" t="s">
        <v>244</v>
      </c>
      <c r="C46" s="61" t="s">
        <v>192</v>
      </c>
      <c r="D46" s="61" t="s">
        <v>429</v>
      </c>
      <c r="E46" s="63" t="s">
        <v>430</v>
      </c>
      <c r="F46" s="61">
        <v>29.3</v>
      </c>
      <c r="G46" s="64" t="s">
        <v>167</v>
      </c>
      <c r="H46" s="65">
        <v>45261</v>
      </c>
      <c r="I46" s="70" t="s">
        <v>126</v>
      </c>
      <c r="J46" s="71" t="s">
        <v>247</v>
      </c>
    </row>
    <row r="47" s="3" customFormat="1" ht="50" customHeight="1" spans="1:10">
      <c r="A47" s="61">
        <v>44</v>
      </c>
      <c r="B47" s="61" t="s">
        <v>244</v>
      </c>
      <c r="C47" s="61" t="s">
        <v>192</v>
      </c>
      <c r="D47" s="61" t="s">
        <v>431</v>
      </c>
      <c r="E47" s="63" t="s">
        <v>432</v>
      </c>
      <c r="F47" s="61">
        <v>38.87</v>
      </c>
      <c r="G47" s="64" t="s">
        <v>167</v>
      </c>
      <c r="H47" s="65">
        <v>45261</v>
      </c>
      <c r="I47" s="70" t="s">
        <v>126</v>
      </c>
      <c r="J47" s="71" t="s">
        <v>247</v>
      </c>
    </row>
    <row r="48" s="3" customFormat="1" ht="50" customHeight="1" spans="1:10">
      <c r="A48" s="61">
        <v>45</v>
      </c>
      <c r="B48" s="61" t="s">
        <v>244</v>
      </c>
      <c r="C48" s="61" t="s">
        <v>192</v>
      </c>
      <c r="D48" s="61" t="s">
        <v>433</v>
      </c>
      <c r="E48" s="63" t="s">
        <v>434</v>
      </c>
      <c r="F48" s="61">
        <v>30.01</v>
      </c>
      <c r="G48" s="64" t="s">
        <v>167</v>
      </c>
      <c r="H48" s="65">
        <v>45261</v>
      </c>
      <c r="I48" s="70" t="s">
        <v>126</v>
      </c>
      <c r="J48" s="71" t="s">
        <v>247</v>
      </c>
    </row>
    <row r="49" s="3" customFormat="1" ht="50" customHeight="1" spans="1:10">
      <c r="A49" s="61">
        <v>46</v>
      </c>
      <c r="B49" s="61" t="s">
        <v>244</v>
      </c>
      <c r="C49" s="61" t="s">
        <v>192</v>
      </c>
      <c r="D49" s="61" t="s">
        <v>435</v>
      </c>
      <c r="E49" s="63" t="s">
        <v>436</v>
      </c>
      <c r="F49" s="61">
        <v>20.55</v>
      </c>
      <c r="G49" s="64" t="s">
        <v>167</v>
      </c>
      <c r="H49" s="65">
        <v>45261</v>
      </c>
      <c r="I49" s="70" t="s">
        <v>126</v>
      </c>
      <c r="J49" s="71" t="s">
        <v>247</v>
      </c>
    </row>
    <row r="50" s="3" customFormat="1" ht="50" customHeight="1" spans="1:10">
      <c r="A50" s="61">
        <v>47</v>
      </c>
      <c r="B50" s="61" t="s">
        <v>244</v>
      </c>
      <c r="C50" s="61" t="s">
        <v>192</v>
      </c>
      <c r="D50" s="61" t="s">
        <v>437</v>
      </c>
      <c r="E50" s="63" t="s">
        <v>438</v>
      </c>
      <c r="F50" s="61">
        <v>22.26</v>
      </c>
      <c r="G50" s="64" t="s">
        <v>167</v>
      </c>
      <c r="H50" s="65">
        <v>45261</v>
      </c>
      <c r="I50" s="70" t="s">
        <v>126</v>
      </c>
      <c r="J50" s="71" t="s">
        <v>247</v>
      </c>
    </row>
    <row r="51" s="3" customFormat="1" ht="50" customHeight="1" spans="1:10">
      <c r="A51" s="61">
        <v>48</v>
      </c>
      <c r="B51" s="61" t="s">
        <v>244</v>
      </c>
      <c r="C51" s="61" t="s">
        <v>192</v>
      </c>
      <c r="D51" s="61" t="s">
        <v>439</v>
      </c>
      <c r="E51" s="63" t="s">
        <v>440</v>
      </c>
      <c r="F51" s="61">
        <v>51.46</v>
      </c>
      <c r="G51" s="64" t="s">
        <v>167</v>
      </c>
      <c r="H51" s="65">
        <v>45261</v>
      </c>
      <c r="I51" s="70" t="s">
        <v>126</v>
      </c>
      <c r="J51" s="71" t="s">
        <v>247</v>
      </c>
    </row>
    <row r="52" s="3" customFormat="1" ht="50" customHeight="1" spans="1:10">
      <c r="A52" s="61">
        <v>49</v>
      </c>
      <c r="B52" s="61" t="s">
        <v>244</v>
      </c>
      <c r="C52" s="61" t="s">
        <v>192</v>
      </c>
      <c r="D52" s="61" t="s">
        <v>441</v>
      </c>
      <c r="E52" s="63" t="s">
        <v>442</v>
      </c>
      <c r="F52" s="61">
        <v>20.33</v>
      </c>
      <c r="G52" s="64" t="s">
        <v>167</v>
      </c>
      <c r="H52" s="65">
        <v>45261</v>
      </c>
      <c r="I52" s="70" t="s">
        <v>126</v>
      </c>
      <c r="J52" s="71" t="s">
        <v>247</v>
      </c>
    </row>
    <row r="53" s="3" customFormat="1" ht="50" customHeight="1" spans="1:10">
      <c r="A53" s="61">
        <v>50</v>
      </c>
      <c r="B53" s="61" t="s">
        <v>244</v>
      </c>
      <c r="C53" s="61" t="s">
        <v>192</v>
      </c>
      <c r="D53" s="61" t="s">
        <v>443</v>
      </c>
      <c r="E53" s="63" t="s">
        <v>444</v>
      </c>
      <c r="F53" s="61">
        <v>20.95</v>
      </c>
      <c r="G53" s="64" t="s">
        <v>167</v>
      </c>
      <c r="H53" s="65">
        <v>45261</v>
      </c>
      <c r="I53" s="70" t="s">
        <v>126</v>
      </c>
      <c r="J53" s="71" t="s">
        <v>247</v>
      </c>
    </row>
    <row r="54" s="3" customFormat="1" ht="50" customHeight="1" spans="1:10">
      <c r="A54" s="61">
        <v>51</v>
      </c>
      <c r="B54" s="61" t="s">
        <v>244</v>
      </c>
      <c r="C54" s="61" t="s">
        <v>192</v>
      </c>
      <c r="D54" s="61" t="s">
        <v>445</v>
      </c>
      <c r="E54" s="63" t="s">
        <v>446</v>
      </c>
      <c r="F54" s="61">
        <v>20.29</v>
      </c>
      <c r="G54" s="64" t="s">
        <v>167</v>
      </c>
      <c r="H54" s="65">
        <v>45261</v>
      </c>
      <c r="I54" s="70" t="s">
        <v>126</v>
      </c>
      <c r="J54" s="71" t="s">
        <v>247</v>
      </c>
    </row>
    <row r="55" s="3" customFormat="1" ht="50" customHeight="1" spans="1:10">
      <c r="A55" s="61">
        <v>52</v>
      </c>
      <c r="B55" s="61" t="s">
        <v>244</v>
      </c>
      <c r="C55" s="61" t="s">
        <v>192</v>
      </c>
      <c r="D55" s="61" t="s">
        <v>447</v>
      </c>
      <c r="E55" s="63" t="s">
        <v>448</v>
      </c>
      <c r="F55" s="61">
        <v>20.95</v>
      </c>
      <c r="G55" s="64" t="s">
        <v>167</v>
      </c>
      <c r="H55" s="65">
        <v>45261</v>
      </c>
      <c r="I55" s="70" t="s">
        <v>126</v>
      </c>
      <c r="J55" s="71" t="s">
        <v>247</v>
      </c>
    </row>
    <row r="56" s="3" customFormat="1" ht="48" customHeight="1" spans="1:10">
      <c r="A56" s="61">
        <v>53</v>
      </c>
      <c r="B56" s="61" t="s">
        <v>244</v>
      </c>
      <c r="C56" s="61" t="s">
        <v>192</v>
      </c>
      <c r="D56" s="61" t="s">
        <v>449</v>
      </c>
      <c r="E56" s="63" t="s">
        <v>450</v>
      </c>
      <c r="F56" s="61">
        <v>33.16</v>
      </c>
      <c r="G56" s="64" t="s">
        <v>167</v>
      </c>
      <c r="H56" s="65">
        <v>45261</v>
      </c>
      <c r="I56" s="70" t="s">
        <v>126</v>
      </c>
      <c r="J56" s="71" t="s">
        <v>247</v>
      </c>
    </row>
    <row r="57" s="3" customFormat="1" ht="48" customHeight="1" spans="1:10">
      <c r="A57" s="61">
        <v>54</v>
      </c>
      <c r="B57" s="61" t="s">
        <v>244</v>
      </c>
      <c r="C57" s="61" t="s">
        <v>192</v>
      </c>
      <c r="D57" s="61" t="s">
        <v>451</v>
      </c>
      <c r="E57" s="63" t="s">
        <v>452</v>
      </c>
      <c r="F57" s="61">
        <v>22.46</v>
      </c>
      <c r="G57" s="64" t="s">
        <v>167</v>
      </c>
      <c r="H57" s="65">
        <v>45261</v>
      </c>
      <c r="I57" s="70" t="s">
        <v>126</v>
      </c>
      <c r="J57" s="71" t="s">
        <v>247</v>
      </c>
    </row>
    <row r="58" s="3" customFormat="1" ht="48" customHeight="1" spans="1:10">
      <c r="A58" s="61">
        <v>55</v>
      </c>
      <c r="B58" s="61" t="s">
        <v>191</v>
      </c>
      <c r="C58" s="61" t="s">
        <v>192</v>
      </c>
      <c r="D58" s="61" t="s">
        <v>453</v>
      </c>
      <c r="E58" s="63" t="s">
        <v>454</v>
      </c>
      <c r="F58" s="61">
        <v>36.65</v>
      </c>
      <c r="G58" s="64" t="s">
        <v>167</v>
      </c>
      <c r="H58" s="65">
        <v>45261</v>
      </c>
      <c r="I58" s="70" t="s">
        <v>126</v>
      </c>
      <c r="J58" s="71" t="s">
        <v>195</v>
      </c>
    </row>
    <row r="59" s="3" customFormat="1" ht="48" customHeight="1" spans="1:10">
      <c r="A59" s="61">
        <v>56</v>
      </c>
      <c r="B59" s="61" t="s">
        <v>191</v>
      </c>
      <c r="C59" s="61" t="s">
        <v>192</v>
      </c>
      <c r="D59" s="61" t="s">
        <v>455</v>
      </c>
      <c r="E59" s="63" t="s">
        <v>456</v>
      </c>
      <c r="F59" s="61">
        <v>38.17</v>
      </c>
      <c r="G59" s="64" t="s">
        <v>167</v>
      </c>
      <c r="H59" s="65">
        <v>45261</v>
      </c>
      <c r="I59" s="70" t="s">
        <v>126</v>
      </c>
      <c r="J59" s="71" t="s">
        <v>195</v>
      </c>
    </row>
    <row r="60" s="3" customFormat="1" ht="48" customHeight="1" spans="1:10">
      <c r="A60" s="61">
        <v>57</v>
      </c>
      <c r="B60" s="61" t="s">
        <v>191</v>
      </c>
      <c r="C60" s="61" t="s">
        <v>192</v>
      </c>
      <c r="D60" s="61" t="s">
        <v>457</v>
      </c>
      <c r="E60" s="63" t="s">
        <v>458</v>
      </c>
      <c r="F60" s="61">
        <v>80.05</v>
      </c>
      <c r="G60" s="64" t="s">
        <v>167</v>
      </c>
      <c r="H60" s="65">
        <v>45261</v>
      </c>
      <c r="I60" s="70" t="s">
        <v>126</v>
      </c>
      <c r="J60" s="71" t="s">
        <v>195</v>
      </c>
    </row>
    <row r="61" s="3" customFormat="1" ht="56" customHeight="1" spans="1:10">
      <c r="A61" s="61">
        <v>58</v>
      </c>
      <c r="B61" s="61" t="s">
        <v>191</v>
      </c>
      <c r="C61" s="61" t="s">
        <v>192</v>
      </c>
      <c r="D61" s="61" t="s">
        <v>459</v>
      </c>
      <c r="E61" s="63" t="s">
        <v>460</v>
      </c>
      <c r="F61" s="61">
        <v>46.17</v>
      </c>
      <c r="G61" s="64" t="s">
        <v>167</v>
      </c>
      <c r="H61" s="65">
        <v>45261</v>
      </c>
      <c r="I61" s="70" t="s">
        <v>126</v>
      </c>
      <c r="J61" s="71" t="s">
        <v>195</v>
      </c>
    </row>
    <row r="62" s="3" customFormat="1" ht="49" customHeight="1" spans="1:10">
      <c r="A62" s="61">
        <v>59</v>
      </c>
      <c r="B62" s="61" t="s">
        <v>191</v>
      </c>
      <c r="C62" s="61" t="s">
        <v>192</v>
      </c>
      <c r="D62" s="61" t="s">
        <v>461</v>
      </c>
      <c r="E62" s="63" t="s">
        <v>462</v>
      </c>
      <c r="F62" s="61">
        <v>22.91</v>
      </c>
      <c r="G62" s="64" t="s">
        <v>167</v>
      </c>
      <c r="H62" s="65">
        <v>45261</v>
      </c>
      <c r="I62" s="70" t="s">
        <v>126</v>
      </c>
      <c r="J62" s="71" t="s">
        <v>195</v>
      </c>
    </row>
    <row r="63" s="3" customFormat="1" ht="53" customHeight="1" spans="1:10">
      <c r="A63" s="61">
        <v>60</v>
      </c>
      <c r="B63" s="61" t="s">
        <v>191</v>
      </c>
      <c r="C63" s="61" t="s">
        <v>192</v>
      </c>
      <c r="D63" s="61" t="s">
        <v>463</v>
      </c>
      <c r="E63" s="63" t="s">
        <v>464</v>
      </c>
      <c r="F63" s="61">
        <v>26.02</v>
      </c>
      <c r="G63" s="64" t="s">
        <v>167</v>
      </c>
      <c r="H63" s="65">
        <v>45261</v>
      </c>
      <c r="I63" s="70" t="s">
        <v>126</v>
      </c>
      <c r="J63" s="71" t="s">
        <v>195</v>
      </c>
    </row>
    <row r="64" s="3" customFormat="1" ht="62.1" customHeight="1" spans="1:10">
      <c r="A64" s="61">
        <v>61</v>
      </c>
      <c r="B64" s="61" t="s">
        <v>191</v>
      </c>
      <c r="C64" s="61" t="s">
        <v>192</v>
      </c>
      <c r="D64" s="61" t="s">
        <v>465</v>
      </c>
      <c r="E64" s="63" t="s">
        <v>466</v>
      </c>
      <c r="F64" s="61">
        <v>12.94</v>
      </c>
      <c r="G64" s="64" t="s">
        <v>167</v>
      </c>
      <c r="H64" s="65">
        <v>45261</v>
      </c>
      <c r="I64" s="70" t="s">
        <v>126</v>
      </c>
      <c r="J64" s="71" t="s">
        <v>195</v>
      </c>
    </row>
    <row r="65" s="3" customFormat="1" ht="62.1" customHeight="1" spans="1:10">
      <c r="A65" s="61">
        <v>62</v>
      </c>
      <c r="B65" s="61" t="s">
        <v>191</v>
      </c>
      <c r="C65" s="61" t="s">
        <v>192</v>
      </c>
      <c r="D65" s="61" t="s">
        <v>467</v>
      </c>
      <c r="E65" s="63" t="s">
        <v>468</v>
      </c>
      <c r="F65" s="61">
        <v>35.13</v>
      </c>
      <c r="G65" s="64" t="s">
        <v>167</v>
      </c>
      <c r="H65" s="65">
        <v>45261</v>
      </c>
      <c r="I65" s="70" t="s">
        <v>126</v>
      </c>
      <c r="J65" s="71" t="s">
        <v>195</v>
      </c>
    </row>
    <row r="66" s="3" customFormat="1" ht="62.1" customHeight="1" spans="1:10">
      <c r="A66" s="61">
        <v>63</v>
      </c>
      <c r="B66" s="61" t="s">
        <v>191</v>
      </c>
      <c r="C66" s="61" t="s">
        <v>192</v>
      </c>
      <c r="D66" s="61" t="s">
        <v>357</v>
      </c>
      <c r="E66" s="63" t="s">
        <v>469</v>
      </c>
      <c r="F66" s="72">
        <v>60.9</v>
      </c>
      <c r="G66" s="64" t="s">
        <v>167</v>
      </c>
      <c r="H66" s="65">
        <v>45261</v>
      </c>
      <c r="I66" s="70" t="s">
        <v>126</v>
      </c>
      <c r="J66" s="71" t="s">
        <v>195</v>
      </c>
    </row>
    <row r="67" s="3" customFormat="1" ht="62.1" customHeight="1" spans="1:10">
      <c r="A67" s="61">
        <v>64</v>
      </c>
      <c r="B67" s="61" t="s">
        <v>191</v>
      </c>
      <c r="C67" s="61" t="s">
        <v>192</v>
      </c>
      <c r="D67" s="61" t="s">
        <v>470</v>
      </c>
      <c r="E67" s="63" t="s">
        <v>471</v>
      </c>
      <c r="F67" s="61">
        <v>36.41</v>
      </c>
      <c r="G67" s="64" t="s">
        <v>167</v>
      </c>
      <c r="H67" s="65">
        <v>45261</v>
      </c>
      <c r="I67" s="70" t="s">
        <v>126</v>
      </c>
      <c r="J67" s="71" t="s">
        <v>195</v>
      </c>
    </row>
    <row r="68" s="3" customFormat="1" ht="62.1" customHeight="1" spans="1:10">
      <c r="A68" s="61">
        <v>65</v>
      </c>
      <c r="B68" s="61" t="s">
        <v>191</v>
      </c>
      <c r="C68" s="61" t="s">
        <v>192</v>
      </c>
      <c r="D68" s="61" t="s">
        <v>472</v>
      </c>
      <c r="E68" s="63" t="s">
        <v>473</v>
      </c>
      <c r="F68" s="61">
        <v>25.71</v>
      </c>
      <c r="G68" s="64" t="s">
        <v>167</v>
      </c>
      <c r="H68" s="65">
        <v>45261</v>
      </c>
      <c r="I68" s="70" t="s">
        <v>126</v>
      </c>
      <c r="J68" s="71" t="s">
        <v>195</v>
      </c>
    </row>
    <row r="69" s="3" customFormat="1" ht="49" customHeight="1" spans="1:10">
      <c r="A69" s="61">
        <v>66</v>
      </c>
      <c r="B69" s="61" t="s">
        <v>191</v>
      </c>
      <c r="C69" s="61" t="s">
        <v>192</v>
      </c>
      <c r="D69" s="61" t="s">
        <v>474</v>
      </c>
      <c r="E69" s="63" t="s">
        <v>475</v>
      </c>
      <c r="F69" s="61">
        <v>36.77</v>
      </c>
      <c r="G69" s="64" t="s">
        <v>167</v>
      </c>
      <c r="H69" s="65">
        <v>45261</v>
      </c>
      <c r="I69" s="70" t="s">
        <v>126</v>
      </c>
      <c r="J69" s="71" t="s">
        <v>195</v>
      </c>
    </row>
    <row r="70" s="3" customFormat="1" ht="45" customHeight="1" spans="1:10">
      <c r="A70" s="61">
        <v>67</v>
      </c>
      <c r="B70" s="61" t="s">
        <v>191</v>
      </c>
      <c r="C70" s="61" t="s">
        <v>192</v>
      </c>
      <c r="D70" s="61" t="s">
        <v>476</v>
      </c>
      <c r="E70" s="63" t="s">
        <v>477</v>
      </c>
      <c r="F70" s="61">
        <v>36.47</v>
      </c>
      <c r="G70" s="64" t="s">
        <v>167</v>
      </c>
      <c r="H70" s="65">
        <v>45261</v>
      </c>
      <c r="I70" s="70" t="s">
        <v>126</v>
      </c>
      <c r="J70" s="71" t="s">
        <v>195</v>
      </c>
    </row>
    <row r="71" s="3" customFormat="1" ht="57" customHeight="1" spans="1:10">
      <c r="A71" s="61">
        <v>68</v>
      </c>
      <c r="B71" s="61" t="s">
        <v>191</v>
      </c>
      <c r="C71" s="61" t="s">
        <v>192</v>
      </c>
      <c r="D71" s="61" t="s">
        <v>478</v>
      </c>
      <c r="E71" s="63" t="s">
        <v>479</v>
      </c>
      <c r="F71" s="61">
        <v>25.91</v>
      </c>
      <c r="G71" s="64" t="s">
        <v>167</v>
      </c>
      <c r="H71" s="65">
        <v>45261</v>
      </c>
      <c r="I71" s="70" t="s">
        <v>126</v>
      </c>
      <c r="J71" s="71" t="s">
        <v>195</v>
      </c>
    </row>
    <row r="72" s="3" customFormat="1" ht="62.1" customHeight="1" spans="1:10">
      <c r="A72" s="61">
        <v>69</v>
      </c>
      <c r="B72" s="61" t="s">
        <v>191</v>
      </c>
      <c r="C72" s="61" t="s">
        <v>192</v>
      </c>
      <c r="D72" s="61" t="s">
        <v>480</v>
      </c>
      <c r="E72" s="63" t="s">
        <v>481</v>
      </c>
      <c r="F72" s="61">
        <v>27.28</v>
      </c>
      <c r="G72" s="64" t="s">
        <v>167</v>
      </c>
      <c r="H72" s="65">
        <v>45261</v>
      </c>
      <c r="I72" s="70" t="s">
        <v>126</v>
      </c>
      <c r="J72" s="71" t="s">
        <v>195</v>
      </c>
    </row>
    <row r="73" s="3" customFormat="1" ht="50" customHeight="1" spans="1:10">
      <c r="A73" s="61">
        <v>70</v>
      </c>
      <c r="B73" s="61" t="s">
        <v>191</v>
      </c>
      <c r="C73" s="61" t="s">
        <v>192</v>
      </c>
      <c r="D73" s="61" t="s">
        <v>419</v>
      </c>
      <c r="E73" s="63" t="s">
        <v>482</v>
      </c>
      <c r="F73" s="61">
        <v>23.92</v>
      </c>
      <c r="G73" s="64" t="s">
        <v>167</v>
      </c>
      <c r="H73" s="65">
        <v>45261</v>
      </c>
      <c r="I73" s="70" t="s">
        <v>126</v>
      </c>
      <c r="J73" s="71" t="s">
        <v>195</v>
      </c>
    </row>
    <row r="74" s="3" customFormat="1" ht="50" customHeight="1" spans="1:10">
      <c r="A74" s="61">
        <v>71</v>
      </c>
      <c r="B74" s="61" t="s">
        <v>191</v>
      </c>
      <c r="C74" s="61" t="s">
        <v>192</v>
      </c>
      <c r="D74" s="61" t="s">
        <v>483</v>
      </c>
      <c r="E74" s="63" t="s">
        <v>484</v>
      </c>
      <c r="F74" s="72">
        <v>15.1</v>
      </c>
      <c r="G74" s="64" t="s">
        <v>167</v>
      </c>
      <c r="H74" s="65">
        <v>45261</v>
      </c>
      <c r="I74" s="70" t="s">
        <v>126</v>
      </c>
      <c r="J74" s="71" t="s">
        <v>195</v>
      </c>
    </row>
    <row r="75" s="3" customFormat="1" ht="48" customHeight="1" spans="1:10">
      <c r="A75" s="61">
        <v>72</v>
      </c>
      <c r="B75" s="61" t="s">
        <v>191</v>
      </c>
      <c r="C75" s="61" t="s">
        <v>192</v>
      </c>
      <c r="D75" s="61" t="s">
        <v>485</v>
      </c>
      <c r="E75" s="63" t="s">
        <v>486</v>
      </c>
      <c r="F75" s="61">
        <v>40.06</v>
      </c>
      <c r="G75" s="64" t="s">
        <v>167</v>
      </c>
      <c r="H75" s="65">
        <v>45261</v>
      </c>
      <c r="I75" s="70" t="s">
        <v>126</v>
      </c>
      <c r="J75" s="71" t="s">
        <v>195</v>
      </c>
    </row>
    <row r="76" s="3" customFormat="1" ht="48" customHeight="1" spans="1:10">
      <c r="A76" s="61">
        <v>73</v>
      </c>
      <c r="B76" s="61" t="s">
        <v>191</v>
      </c>
      <c r="C76" s="61" t="s">
        <v>192</v>
      </c>
      <c r="D76" s="61" t="s">
        <v>487</v>
      </c>
      <c r="E76" s="63" t="s">
        <v>488</v>
      </c>
      <c r="F76" s="61">
        <v>46.68</v>
      </c>
      <c r="G76" s="64" t="s">
        <v>167</v>
      </c>
      <c r="H76" s="65">
        <v>45261</v>
      </c>
      <c r="I76" s="70" t="s">
        <v>126</v>
      </c>
      <c r="J76" s="71" t="s">
        <v>195</v>
      </c>
    </row>
    <row r="77" s="3" customFormat="1" ht="48" customHeight="1" spans="1:10">
      <c r="A77" s="61">
        <v>74</v>
      </c>
      <c r="B77" s="61" t="s">
        <v>204</v>
      </c>
      <c r="C77" s="61" t="s">
        <v>192</v>
      </c>
      <c r="D77" s="61" t="s">
        <v>487</v>
      </c>
      <c r="E77" s="63" t="s">
        <v>489</v>
      </c>
      <c r="F77" s="61">
        <v>16</v>
      </c>
      <c r="G77" s="64" t="s">
        <v>167</v>
      </c>
      <c r="H77" s="65">
        <v>45261</v>
      </c>
      <c r="I77" s="70" t="s">
        <v>126</v>
      </c>
      <c r="J77" s="71" t="s">
        <v>195</v>
      </c>
    </row>
    <row r="78" s="3" customFormat="1" ht="48" customHeight="1" spans="1:10">
      <c r="A78" s="61">
        <v>75</v>
      </c>
      <c r="B78" s="61" t="s">
        <v>204</v>
      </c>
      <c r="C78" s="61" t="s">
        <v>192</v>
      </c>
      <c r="D78" s="61" t="s">
        <v>490</v>
      </c>
      <c r="E78" s="63" t="s">
        <v>491</v>
      </c>
      <c r="F78" s="61">
        <v>7</v>
      </c>
      <c r="G78" s="64" t="s">
        <v>167</v>
      </c>
      <c r="H78" s="65">
        <v>45261</v>
      </c>
      <c r="I78" s="70" t="s">
        <v>126</v>
      </c>
      <c r="J78" s="71" t="s">
        <v>195</v>
      </c>
    </row>
    <row r="79" s="3" customFormat="1" ht="62.1" customHeight="1" spans="1:10">
      <c r="A79" s="61">
        <v>76</v>
      </c>
      <c r="B79" s="61" t="s">
        <v>191</v>
      </c>
      <c r="C79" s="61" t="s">
        <v>192</v>
      </c>
      <c r="D79" s="61" t="s">
        <v>490</v>
      </c>
      <c r="E79" s="63" t="s">
        <v>492</v>
      </c>
      <c r="F79" s="61">
        <v>59.31</v>
      </c>
      <c r="G79" s="64" t="s">
        <v>167</v>
      </c>
      <c r="H79" s="65">
        <v>45261</v>
      </c>
      <c r="I79" s="70" t="s">
        <v>126</v>
      </c>
      <c r="J79" s="71" t="s">
        <v>195</v>
      </c>
    </row>
    <row r="80" s="3" customFormat="1" ht="50" customHeight="1" spans="1:10">
      <c r="A80" s="61">
        <v>77</v>
      </c>
      <c r="B80" s="61" t="s">
        <v>191</v>
      </c>
      <c r="C80" s="61" t="s">
        <v>192</v>
      </c>
      <c r="D80" s="61" t="s">
        <v>493</v>
      </c>
      <c r="E80" s="63" t="s">
        <v>494</v>
      </c>
      <c r="F80" s="61">
        <v>26.69</v>
      </c>
      <c r="G80" s="64" t="s">
        <v>167</v>
      </c>
      <c r="H80" s="65">
        <v>45261</v>
      </c>
      <c r="I80" s="70" t="s">
        <v>126</v>
      </c>
      <c r="J80" s="71" t="s">
        <v>195</v>
      </c>
    </row>
    <row r="81" s="3" customFormat="1" ht="44" customHeight="1" spans="1:10">
      <c r="A81" s="61">
        <v>78</v>
      </c>
      <c r="B81" s="61" t="s">
        <v>222</v>
      </c>
      <c r="C81" s="61" t="s">
        <v>192</v>
      </c>
      <c r="D81" s="61" t="s">
        <v>495</v>
      </c>
      <c r="E81" s="63" t="s">
        <v>496</v>
      </c>
      <c r="F81" s="61">
        <v>10.3</v>
      </c>
      <c r="G81" s="64" t="s">
        <v>167</v>
      </c>
      <c r="H81" s="65">
        <v>45261</v>
      </c>
      <c r="I81" s="70" t="s">
        <v>126</v>
      </c>
      <c r="J81" s="71" t="s">
        <v>195</v>
      </c>
    </row>
    <row r="82" s="3" customFormat="1" ht="50" customHeight="1" spans="1:10">
      <c r="A82" s="61">
        <v>79</v>
      </c>
      <c r="B82" s="61" t="s">
        <v>191</v>
      </c>
      <c r="C82" s="61" t="s">
        <v>192</v>
      </c>
      <c r="D82" s="61" t="s">
        <v>497</v>
      </c>
      <c r="E82" s="63" t="s">
        <v>498</v>
      </c>
      <c r="F82" s="61">
        <v>95.29</v>
      </c>
      <c r="G82" s="64" t="s">
        <v>167</v>
      </c>
      <c r="H82" s="65">
        <v>45261</v>
      </c>
      <c r="I82" s="70" t="s">
        <v>126</v>
      </c>
      <c r="J82" s="71" t="s">
        <v>195</v>
      </c>
    </row>
    <row r="83" s="3" customFormat="1" ht="68" customHeight="1" spans="1:10">
      <c r="A83" s="61">
        <v>80</v>
      </c>
      <c r="B83" s="61" t="s">
        <v>191</v>
      </c>
      <c r="C83" s="61" t="s">
        <v>192</v>
      </c>
      <c r="D83" s="61" t="s">
        <v>499</v>
      </c>
      <c r="E83" s="63" t="s">
        <v>500</v>
      </c>
      <c r="F83" s="61">
        <v>96.58</v>
      </c>
      <c r="G83" s="64" t="s">
        <v>167</v>
      </c>
      <c r="H83" s="65">
        <v>45261</v>
      </c>
      <c r="I83" s="70" t="s">
        <v>126</v>
      </c>
      <c r="J83" s="71" t="s">
        <v>195</v>
      </c>
    </row>
    <row r="84" s="3" customFormat="1" ht="94" customHeight="1" spans="1:10">
      <c r="A84" s="61">
        <v>81</v>
      </c>
      <c r="B84" s="61" t="s">
        <v>191</v>
      </c>
      <c r="C84" s="61" t="s">
        <v>192</v>
      </c>
      <c r="D84" s="62" t="s">
        <v>353</v>
      </c>
      <c r="E84" s="63" t="s">
        <v>501</v>
      </c>
      <c r="F84" s="61">
        <v>750</v>
      </c>
      <c r="G84" s="64" t="s">
        <v>167</v>
      </c>
      <c r="H84" s="65">
        <v>45261</v>
      </c>
      <c r="I84" s="70" t="s">
        <v>126</v>
      </c>
      <c r="J84" s="71"/>
    </row>
    <row r="85" s="3" customFormat="1" ht="46" customHeight="1" spans="1:10">
      <c r="A85" s="61">
        <v>82</v>
      </c>
      <c r="B85" s="61" t="s">
        <v>191</v>
      </c>
      <c r="C85" s="61" t="s">
        <v>192</v>
      </c>
      <c r="D85" s="62" t="s">
        <v>502</v>
      </c>
      <c r="E85" s="63" t="s">
        <v>503</v>
      </c>
      <c r="F85" s="61">
        <v>35</v>
      </c>
      <c r="G85" s="64" t="s">
        <v>167</v>
      </c>
      <c r="H85" s="65">
        <v>45261</v>
      </c>
      <c r="I85" s="70" t="s">
        <v>126</v>
      </c>
      <c r="J85" s="71"/>
    </row>
    <row r="86" s="3" customFormat="1" ht="63" customHeight="1" spans="1:10">
      <c r="A86" s="61">
        <v>83</v>
      </c>
      <c r="B86" s="61" t="s">
        <v>191</v>
      </c>
      <c r="C86" s="61" t="s">
        <v>192</v>
      </c>
      <c r="D86" s="62" t="s">
        <v>504</v>
      </c>
      <c r="E86" s="63" t="s">
        <v>505</v>
      </c>
      <c r="F86" s="61">
        <v>37</v>
      </c>
      <c r="G86" s="64" t="s">
        <v>167</v>
      </c>
      <c r="H86" s="65">
        <v>45261</v>
      </c>
      <c r="I86" s="70" t="s">
        <v>126</v>
      </c>
      <c r="J86" s="71"/>
    </row>
    <row r="87" s="3" customFormat="1" ht="52" customHeight="1" spans="1:10">
      <c r="A87" s="61">
        <v>84</v>
      </c>
      <c r="B87" s="61" t="s">
        <v>204</v>
      </c>
      <c r="C87" s="61" t="s">
        <v>192</v>
      </c>
      <c r="D87" s="62" t="s">
        <v>504</v>
      </c>
      <c r="E87" s="63" t="s">
        <v>506</v>
      </c>
      <c r="F87" s="61">
        <v>7</v>
      </c>
      <c r="G87" s="64" t="s">
        <v>167</v>
      </c>
      <c r="H87" s="65">
        <v>45261</v>
      </c>
      <c r="I87" s="70" t="s">
        <v>126</v>
      </c>
      <c r="J87" s="71"/>
    </row>
    <row r="88" s="3" customFormat="1" ht="62.1" customHeight="1" spans="1:10">
      <c r="A88" s="61">
        <v>85</v>
      </c>
      <c r="B88" s="61" t="s">
        <v>191</v>
      </c>
      <c r="C88" s="61" t="s">
        <v>192</v>
      </c>
      <c r="D88" s="62" t="s">
        <v>507</v>
      </c>
      <c r="E88" s="63" t="s">
        <v>508</v>
      </c>
      <c r="F88" s="61">
        <v>38</v>
      </c>
      <c r="G88" s="64" t="s">
        <v>167</v>
      </c>
      <c r="H88" s="65">
        <v>45261</v>
      </c>
      <c r="I88" s="70" t="s">
        <v>126</v>
      </c>
      <c r="J88" s="71"/>
    </row>
    <row r="89" s="3" customFormat="1" ht="62.1" customHeight="1" spans="1:10">
      <c r="A89" s="61">
        <v>86</v>
      </c>
      <c r="B89" s="61" t="s">
        <v>191</v>
      </c>
      <c r="C89" s="61" t="s">
        <v>192</v>
      </c>
      <c r="D89" s="62" t="s">
        <v>433</v>
      </c>
      <c r="E89" s="63" t="s">
        <v>509</v>
      </c>
      <c r="F89" s="61">
        <v>23</v>
      </c>
      <c r="G89" s="64" t="s">
        <v>167</v>
      </c>
      <c r="H89" s="65">
        <v>45261</v>
      </c>
      <c r="I89" s="70" t="s">
        <v>126</v>
      </c>
      <c r="J89" s="71"/>
    </row>
    <row r="90" s="3" customFormat="1" ht="52" customHeight="1" spans="1:10">
      <c r="A90" s="61">
        <v>87</v>
      </c>
      <c r="B90" s="61" t="s">
        <v>222</v>
      </c>
      <c r="C90" s="61" t="s">
        <v>192</v>
      </c>
      <c r="D90" s="62" t="s">
        <v>510</v>
      </c>
      <c r="E90" s="63" t="s">
        <v>511</v>
      </c>
      <c r="F90" s="66">
        <v>34.2</v>
      </c>
      <c r="G90" s="64" t="s">
        <v>167</v>
      </c>
      <c r="H90" s="65">
        <v>45261</v>
      </c>
      <c r="I90" s="70" t="s">
        <v>126</v>
      </c>
      <c r="J90" s="71"/>
    </row>
    <row r="91" s="3" customFormat="1" ht="73" customHeight="1" spans="1:10">
      <c r="A91" s="61">
        <v>88</v>
      </c>
      <c r="B91" s="61" t="s">
        <v>191</v>
      </c>
      <c r="C91" s="61" t="s">
        <v>192</v>
      </c>
      <c r="D91" s="62" t="s">
        <v>512</v>
      </c>
      <c r="E91" s="63" t="s">
        <v>513</v>
      </c>
      <c r="F91" s="61">
        <v>25.31</v>
      </c>
      <c r="G91" s="64" t="s">
        <v>167</v>
      </c>
      <c r="H91" s="65">
        <v>45261</v>
      </c>
      <c r="I91" s="70" t="s">
        <v>126</v>
      </c>
      <c r="J91" s="71"/>
    </row>
    <row r="92" s="3" customFormat="1" ht="62.1" customHeight="1" spans="1:10">
      <c r="A92" s="61">
        <v>89</v>
      </c>
      <c r="B92" s="61" t="s">
        <v>191</v>
      </c>
      <c r="C92" s="61" t="s">
        <v>192</v>
      </c>
      <c r="D92" s="62" t="s">
        <v>514</v>
      </c>
      <c r="E92" s="63" t="s">
        <v>515</v>
      </c>
      <c r="F92" s="61">
        <v>56</v>
      </c>
      <c r="G92" s="64" t="s">
        <v>167</v>
      </c>
      <c r="H92" s="65">
        <v>45261</v>
      </c>
      <c r="I92" s="70" t="s">
        <v>126</v>
      </c>
      <c r="J92" s="71"/>
    </row>
    <row r="93" s="3" customFormat="1" ht="62.1" customHeight="1" spans="1:10">
      <c r="A93" s="61">
        <v>90</v>
      </c>
      <c r="B93" s="61" t="s">
        <v>191</v>
      </c>
      <c r="C93" s="61" t="s">
        <v>192</v>
      </c>
      <c r="D93" s="62" t="s">
        <v>516</v>
      </c>
      <c r="E93" s="63" t="s">
        <v>517</v>
      </c>
      <c r="F93" s="66">
        <v>30.33</v>
      </c>
      <c r="G93" s="64" t="s">
        <v>167</v>
      </c>
      <c r="H93" s="65">
        <v>45261</v>
      </c>
      <c r="I93" s="70" t="s">
        <v>126</v>
      </c>
      <c r="J93" s="71"/>
    </row>
    <row r="94" s="3" customFormat="1" ht="52" customHeight="1" spans="1:10">
      <c r="A94" s="61">
        <v>91</v>
      </c>
      <c r="B94" s="61" t="s">
        <v>191</v>
      </c>
      <c r="C94" s="61" t="s">
        <v>192</v>
      </c>
      <c r="D94" s="62" t="s">
        <v>518</v>
      </c>
      <c r="E94" s="63" t="s">
        <v>519</v>
      </c>
      <c r="F94" s="61">
        <v>66</v>
      </c>
      <c r="G94" s="64" t="s">
        <v>167</v>
      </c>
      <c r="H94" s="65">
        <v>45261</v>
      </c>
      <c r="I94" s="70" t="s">
        <v>126</v>
      </c>
      <c r="J94" s="71"/>
    </row>
    <row r="95" s="3" customFormat="1" ht="44" customHeight="1" spans="1:10">
      <c r="A95" s="61">
        <v>92</v>
      </c>
      <c r="B95" s="61" t="s">
        <v>191</v>
      </c>
      <c r="C95" s="61" t="s">
        <v>192</v>
      </c>
      <c r="D95" s="62" t="s">
        <v>520</v>
      </c>
      <c r="E95" s="63" t="s">
        <v>521</v>
      </c>
      <c r="F95" s="61">
        <v>20</v>
      </c>
      <c r="G95" s="64" t="s">
        <v>167</v>
      </c>
      <c r="H95" s="65">
        <v>45261</v>
      </c>
      <c r="I95" s="70" t="s">
        <v>126</v>
      </c>
      <c r="J95" s="71"/>
    </row>
    <row r="96" s="3" customFormat="1" ht="52" customHeight="1" spans="1:10">
      <c r="A96" s="61">
        <v>93</v>
      </c>
      <c r="B96" s="61" t="s">
        <v>191</v>
      </c>
      <c r="C96" s="61" t="s">
        <v>192</v>
      </c>
      <c r="D96" s="62" t="s">
        <v>522</v>
      </c>
      <c r="E96" s="63" t="s">
        <v>523</v>
      </c>
      <c r="F96" s="61">
        <v>15.5</v>
      </c>
      <c r="G96" s="64" t="s">
        <v>167</v>
      </c>
      <c r="H96" s="65">
        <v>45261</v>
      </c>
      <c r="I96" s="70" t="s">
        <v>126</v>
      </c>
      <c r="J96" s="71"/>
    </row>
    <row r="97" s="3" customFormat="1" ht="48" customHeight="1" spans="1:10">
      <c r="A97" s="61">
        <v>94</v>
      </c>
      <c r="B97" s="61" t="s">
        <v>204</v>
      </c>
      <c r="C97" s="61" t="s">
        <v>192</v>
      </c>
      <c r="D97" s="62" t="s">
        <v>522</v>
      </c>
      <c r="E97" s="63" t="s">
        <v>524</v>
      </c>
      <c r="F97" s="61">
        <v>1.5</v>
      </c>
      <c r="G97" s="64" t="s">
        <v>167</v>
      </c>
      <c r="H97" s="65">
        <v>45261</v>
      </c>
      <c r="I97" s="70" t="s">
        <v>126</v>
      </c>
      <c r="J97" s="71"/>
    </row>
    <row r="98" s="3" customFormat="1" ht="52" customHeight="1" spans="1:10">
      <c r="A98" s="61">
        <v>95</v>
      </c>
      <c r="B98" s="61" t="s">
        <v>525</v>
      </c>
      <c r="C98" s="61" t="s">
        <v>192</v>
      </c>
      <c r="D98" s="62" t="s">
        <v>526</v>
      </c>
      <c r="E98" s="63" t="s">
        <v>527</v>
      </c>
      <c r="F98" s="61">
        <v>53.53</v>
      </c>
      <c r="G98" s="64" t="s">
        <v>167</v>
      </c>
      <c r="H98" s="65">
        <v>45261</v>
      </c>
      <c r="I98" s="70" t="s">
        <v>126</v>
      </c>
      <c r="J98" s="71"/>
    </row>
    <row r="99" s="3" customFormat="1" ht="52" customHeight="1" spans="1:10">
      <c r="A99" s="61">
        <v>96</v>
      </c>
      <c r="B99" s="61" t="s">
        <v>191</v>
      </c>
      <c r="C99" s="61" t="s">
        <v>192</v>
      </c>
      <c r="D99" s="62" t="s">
        <v>528</v>
      </c>
      <c r="E99" s="63" t="s">
        <v>529</v>
      </c>
      <c r="F99" s="61">
        <v>84.87</v>
      </c>
      <c r="G99" s="64" t="s">
        <v>167</v>
      </c>
      <c r="H99" s="65">
        <v>45261</v>
      </c>
      <c r="I99" s="70" t="s">
        <v>126</v>
      </c>
      <c r="J99" s="71"/>
    </row>
    <row r="100" s="3" customFormat="1" ht="60" customHeight="1" spans="1:10">
      <c r="A100" s="61">
        <v>97</v>
      </c>
      <c r="B100" s="61" t="s">
        <v>191</v>
      </c>
      <c r="C100" s="61" t="s">
        <v>192</v>
      </c>
      <c r="D100" s="62" t="s">
        <v>530</v>
      </c>
      <c r="E100" s="63" t="s">
        <v>531</v>
      </c>
      <c r="F100" s="61">
        <v>29</v>
      </c>
      <c r="G100" s="64" t="s">
        <v>167</v>
      </c>
      <c r="H100" s="65">
        <v>45261</v>
      </c>
      <c r="I100" s="70" t="s">
        <v>126</v>
      </c>
      <c r="J100" s="71"/>
    </row>
    <row r="101" s="3" customFormat="1" ht="55" customHeight="1" spans="1:10">
      <c r="A101" s="61">
        <v>98</v>
      </c>
      <c r="B101" s="61" t="s">
        <v>191</v>
      </c>
      <c r="C101" s="61" t="s">
        <v>192</v>
      </c>
      <c r="D101" s="62" t="s">
        <v>532</v>
      </c>
      <c r="E101" s="63" t="s">
        <v>533</v>
      </c>
      <c r="F101" s="61">
        <v>31</v>
      </c>
      <c r="G101" s="64" t="s">
        <v>167</v>
      </c>
      <c r="H101" s="65">
        <v>45261</v>
      </c>
      <c r="I101" s="70" t="s">
        <v>126</v>
      </c>
      <c r="J101" s="71"/>
    </row>
    <row r="102" s="3" customFormat="1" ht="67" customHeight="1" spans="1:10">
      <c r="A102" s="61">
        <v>99</v>
      </c>
      <c r="B102" s="61" t="s">
        <v>191</v>
      </c>
      <c r="C102" s="61" t="s">
        <v>192</v>
      </c>
      <c r="D102" s="62" t="s">
        <v>534</v>
      </c>
      <c r="E102" s="63" t="s">
        <v>535</v>
      </c>
      <c r="F102" s="61">
        <v>218</v>
      </c>
      <c r="G102" s="64" t="s">
        <v>167</v>
      </c>
      <c r="H102" s="65">
        <v>45261</v>
      </c>
      <c r="I102" s="70" t="s">
        <v>126</v>
      </c>
      <c r="J102" s="71"/>
    </row>
    <row r="103" s="3" customFormat="1" ht="48" customHeight="1" spans="1:10">
      <c r="A103" s="61">
        <v>100</v>
      </c>
      <c r="B103" s="61" t="s">
        <v>191</v>
      </c>
      <c r="C103" s="61" t="s">
        <v>192</v>
      </c>
      <c r="D103" s="62" t="s">
        <v>536</v>
      </c>
      <c r="E103" s="63" t="s">
        <v>537</v>
      </c>
      <c r="F103" s="61">
        <v>18.2</v>
      </c>
      <c r="G103" s="64" t="s">
        <v>167</v>
      </c>
      <c r="H103" s="65">
        <v>45261</v>
      </c>
      <c r="I103" s="70" t="s">
        <v>126</v>
      </c>
      <c r="J103" s="71"/>
    </row>
    <row r="104" s="3" customFormat="1" ht="59" customHeight="1" spans="1:10">
      <c r="A104" s="61">
        <v>101</v>
      </c>
      <c r="B104" s="61" t="s">
        <v>191</v>
      </c>
      <c r="C104" s="61" t="s">
        <v>192</v>
      </c>
      <c r="D104" s="62" t="s">
        <v>538</v>
      </c>
      <c r="E104" s="63" t="s">
        <v>539</v>
      </c>
      <c r="F104" s="61">
        <v>17</v>
      </c>
      <c r="G104" s="64" t="s">
        <v>167</v>
      </c>
      <c r="H104" s="65">
        <v>45261</v>
      </c>
      <c r="I104" s="70" t="s">
        <v>126</v>
      </c>
      <c r="J104" s="71"/>
    </row>
    <row r="105" s="3" customFormat="1" ht="62.1" customHeight="1" spans="1:10">
      <c r="A105" s="61">
        <v>102</v>
      </c>
      <c r="B105" s="61" t="s">
        <v>191</v>
      </c>
      <c r="C105" s="61" t="s">
        <v>192</v>
      </c>
      <c r="D105" s="62" t="s">
        <v>540</v>
      </c>
      <c r="E105" s="63" t="s">
        <v>541</v>
      </c>
      <c r="F105" s="61">
        <v>19</v>
      </c>
      <c r="G105" s="64" t="s">
        <v>167</v>
      </c>
      <c r="H105" s="65">
        <v>45261</v>
      </c>
      <c r="I105" s="70" t="s">
        <v>126</v>
      </c>
      <c r="J105" s="71"/>
    </row>
    <row r="106" s="3" customFormat="1" ht="56" customHeight="1" spans="1:10">
      <c r="A106" s="61">
        <v>103</v>
      </c>
      <c r="B106" s="61" t="s">
        <v>191</v>
      </c>
      <c r="C106" s="61" t="s">
        <v>192</v>
      </c>
      <c r="D106" s="62" t="s">
        <v>542</v>
      </c>
      <c r="E106" s="63" t="s">
        <v>543</v>
      </c>
      <c r="F106" s="61">
        <v>18.4</v>
      </c>
      <c r="G106" s="64" t="s">
        <v>167</v>
      </c>
      <c r="H106" s="65">
        <v>45261</v>
      </c>
      <c r="I106" s="70" t="s">
        <v>126</v>
      </c>
      <c r="J106" s="71"/>
    </row>
    <row r="107" s="3" customFormat="1" ht="54" customHeight="1" spans="1:10">
      <c r="A107" s="61">
        <v>104</v>
      </c>
      <c r="B107" s="61" t="s">
        <v>191</v>
      </c>
      <c r="C107" s="61" t="s">
        <v>192</v>
      </c>
      <c r="D107" s="62" t="s">
        <v>544</v>
      </c>
      <c r="E107" s="63" t="s">
        <v>545</v>
      </c>
      <c r="F107" s="61">
        <v>25.3</v>
      </c>
      <c r="G107" s="64" t="s">
        <v>167</v>
      </c>
      <c r="H107" s="65">
        <v>45261</v>
      </c>
      <c r="I107" s="70" t="s">
        <v>126</v>
      </c>
      <c r="J107" s="71"/>
    </row>
    <row r="108" ht="68" customHeight="1" spans="1:10">
      <c r="A108" s="61">
        <v>105</v>
      </c>
      <c r="B108" s="61" t="s">
        <v>191</v>
      </c>
      <c r="C108" s="61" t="s">
        <v>192</v>
      </c>
      <c r="D108" s="62" t="s">
        <v>359</v>
      </c>
      <c r="E108" s="63" t="s">
        <v>546</v>
      </c>
      <c r="F108" s="61">
        <v>152.78</v>
      </c>
      <c r="G108" s="73" t="s">
        <v>320</v>
      </c>
      <c r="H108" s="65">
        <v>45261</v>
      </c>
      <c r="I108" s="70" t="s">
        <v>126</v>
      </c>
      <c r="J108" s="71"/>
    </row>
    <row r="109" ht="44" customHeight="1" spans="1:10">
      <c r="A109" s="61">
        <v>106</v>
      </c>
      <c r="B109" s="61" t="s">
        <v>204</v>
      </c>
      <c r="C109" s="61" t="s">
        <v>192</v>
      </c>
      <c r="D109" s="62" t="s">
        <v>359</v>
      </c>
      <c r="E109" s="63" t="s">
        <v>547</v>
      </c>
      <c r="F109" s="61">
        <v>22.38</v>
      </c>
      <c r="G109" s="73" t="s">
        <v>320</v>
      </c>
      <c r="H109" s="65">
        <v>45261</v>
      </c>
      <c r="I109" s="70" t="s">
        <v>126</v>
      </c>
      <c r="J109" s="71"/>
    </row>
    <row r="110" ht="55" customHeight="1" spans="1:10">
      <c r="A110" s="61">
        <v>107</v>
      </c>
      <c r="B110" s="61" t="s">
        <v>191</v>
      </c>
      <c r="C110" s="61" t="s">
        <v>192</v>
      </c>
      <c r="D110" s="62" t="s">
        <v>548</v>
      </c>
      <c r="E110" s="63" t="s">
        <v>549</v>
      </c>
      <c r="F110" s="61">
        <v>98</v>
      </c>
      <c r="G110" s="73" t="s">
        <v>320</v>
      </c>
      <c r="H110" s="65">
        <v>45261</v>
      </c>
      <c r="I110" s="70" t="s">
        <v>126</v>
      </c>
      <c r="J110" s="71"/>
    </row>
    <row r="111" ht="67" customHeight="1" spans="1:10">
      <c r="A111" s="61">
        <v>108</v>
      </c>
      <c r="B111" s="61" t="s">
        <v>191</v>
      </c>
      <c r="C111" s="61" t="s">
        <v>192</v>
      </c>
      <c r="D111" s="62" t="s">
        <v>550</v>
      </c>
      <c r="E111" s="63" t="s">
        <v>551</v>
      </c>
      <c r="F111" s="61">
        <v>57.2</v>
      </c>
      <c r="G111" s="73" t="s">
        <v>320</v>
      </c>
      <c r="H111" s="65">
        <v>45261</v>
      </c>
      <c r="I111" s="70" t="s">
        <v>126</v>
      </c>
      <c r="J111" s="71"/>
    </row>
    <row r="112" ht="19" customHeight="1" spans="1:10">
      <c r="A112" s="62" t="s">
        <v>9</v>
      </c>
      <c r="B112" s="61"/>
      <c r="C112" s="62"/>
      <c r="D112" s="62"/>
      <c r="E112" s="74"/>
      <c r="F112" s="62">
        <f>SUM(F4:F111)</f>
        <v>5237.34</v>
      </c>
      <c r="G112" s="62"/>
      <c r="H112" s="75"/>
      <c r="I112" s="61"/>
      <c r="J112" s="76"/>
    </row>
  </sheetData>
  <mergeCells count="2">
    <mergeCell ref="A1:C1"/>
    <mergeCell ref="A2:J2"/>
  </mergeCells>
  <printOptions horizontalCentered="1"/>
  <pageMargins left="0.66875" right="0.66875" top="0.708333333333333" bottom="0.590277777777778" header="0.5" footer="0.511805555555556"/>
  <pageSetup paperSize="9"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61"/>
  <sheetViews>
    <sheetView zoomScale="115" zoomScaleNormal="115" topLeftCell="A44" workbookViewId="0">
      <selection activeCell="D56" sqref="D56"/>
    </sheetView>
  </sheetViews>
  <sheetFormatPr defaultColWidth="9" defaultRowHeight="26.1" customHeight="1"/>
  <cols>
    <col min="1" max="1" width="4.25" style="3" customWidth="1"/>
    <col min="2" max="2" width="14.125" style="1" customWidth="1"/>
    <col min="3" max="3" width="9.375" style="1" customWidth="1"/>
    <col min="4" max="4" width="16" style="3" customWidth="1"/>
    <col min="5" max="5" width="35.375" style="4" customWidth="1"/>
    <col min="6" max="6" width="9.375" style="3" customWidth="1"/>
    <col min="7" max="7" width="20.625" style="3" customWidth="1"/>
    <col min="8" max="8" width="8.125" style="5" customWidth="1"/>
    <col min="9" max="9" width="10" style="6" customWidth="1"/>
    <col min="10" max="10" width="4.5" style="7" customWidth="1"/>
    <col min="11" max="12" width="17.875" style="3" hidden="1" customWidth="1"/>
    <col min="13" max="13" width="12.125" style="3" hidden="1" customWidth="1"/>
    <col min="14" max="14" width="17" style="3" hidden="1" customWidth="1"/>
    <col min="15" max="15" width="12.125" style="3" hidden="1" customWidth="1"/>
    <col min="16" max="16" width="23.125" style="3" customWidth="1"/>
    <col min="17" max="17" width="19.625" style="3" customWidth="1"/>
    <col min="18" max="18" width="17.375" style="3" customWidth="1"/>
    <col min="19" max="240" width="10.125" style="3" customWidth="1"/>
    <col min="241" max="241" width="10.125" style="3"/>
    <col min="242" max="16384" width="9" style="3"/>
  </cols>
  <sheetData>
    <row r="1" customHeight="1" spans="1:10">
      <c r="A1" s="8" t="s">
        <v>552</v>
      </c>
      <c r="B1" s="9"/>
      <c r="C1" s="9"/>
      <c r="I1" s="39"/>
      <c r="J1" s="3"/>
    </row>
    <row r="2" customHeight="1" spans="1:10">
      <c r="A2" s="10" t="s">
        <v>553</v>
      </c>
      <c r="B2" s="11"/>
      <c r="C2" s="11"/>
      <c r="D2" s="10"/>
      <c r="E2" s="11"/>
      <c r="F2" s="10"/>
      <c r="G2" s="10"/>
      <c r="H2" s="12"/>
      <c r="I2" s="10"/>
      <c r="J2" s="10"/>
    </row>
    <row r="3" s="1" customFormat="1" ht="39" customHeight="1" spans="1:12">
      <c r="A3" s="13" t="s">
        <v>112</v>
      </c>
      <c r="B3" s="13" t="s">
        <v>113</v>
      </c>
      <c r="C3" s="13" t="s">
        <v>114</v>
      </c>
      <c r="D3" s="13" t="s">
        <v>115</v>
      </c>
      <c r="E3" s="13" t="s">
        <v>116</v>
      </c>
      <c r="F3" s="13" t="s">
        <v>117</v>
      </c>
      <c r="G3" s="13" t="s">
        <v>118</v>
      </c>
      <c r="H3" s="14" t="s">
        <v>119</v>
      </c>
      <c r="I3" s="40" t="s">
        <v>120</v>
      </c>
      <c r="J3" s="41" t="s">
        <v>8</v>
      </c>
      <c r="L3" s="1" t="s">
        <v>554</v>
      </c>
    </row>
    <row r="4" s="1" customFormat="1" ht="33" customHeight="1" spans="1:19">
      <c r="A4" s="15"/>
      <c r="B4" s="16" t="s">
        <v>555</v>
      </c>
      <c r="C4" s="17" t="s">
        <v>122</v>
      </c>
      <c r="D4" s="17"/>
      <c r="E4" s="16" t="s">
        <v>556</v>
      </c>
      <c r="F4" s="17">
        <v>2000</v>
      </c>
      <c r="G4" s="17" t="s">
        <v>557</v>
      </c>
      <c r="H4" s="18"/>
      <c r="I4" s="42" t="s">
        <v>558</v>
      </c>
      <c r="J4" s="43"/>
      <c r="L4" s="1">
        <v>1021</v>
      </c>
      <c r="N4" s="1" t="s">
        <v>559</v>
      </c>
      <c r="O4" s="1" t="s">
        <v>560</v>
      </c>
      <c r="P4" s="1" t="s">
        <v>561</v>
      </c>
      <c r="Q4" s="1" t="s">
        <v>562</v>
      </c>
      <c r="R4" s="1" t="s">
        <v>563</v>
      </c>
      <c r="S4" s="1" t="s">
        <v>564</v>
      </c>
    </row>
    <row r="5" s="1" customFormat="1" ht="40.5" spans="1:19">
      <c r="A5" s="15"/>
      <c r="B5" s="16" t="s">
        <v>565</v>
      </c>
      <c r="C5" s="17" t="s">
        <v>122</v>
      </c>
      <c r="D5" s="17"/>
      <c r="E5" s="16" t="s">
        <v>566</v>
      </c>
      <c r="F5" s="17">
        <v>600</v>
      </c>
      <c r="G5" s="17" t="s">
        <v>557</v>
      </c>
      <c r="H5" s="18"/>
      <c r="I5" s="42" t="s">
        <v>558</v>
      </c>
      <c r="J5" s="44"/>
      <c r="L5" s="1">
        <v>350</v>
      </c>
      <c r="M5" s="1" t="s">
        <v>567</v>
      </c>
      <c r="N5" s="1">
        <v>10951</v>
      </c>
      <c r="O5" s="1">
        <v>133</v>
      </c>
      <c r="P5" s="45">
        <f>8995.71+1079.21</f>
        <v>10074.92</v>
      </c>
      <c r="Q5" s="45">
        <f>743.08-109.5</f>
        <v>633.58</v>
      </c>
      <c r="R5" s="45">
        <v>109.5</v>
      </c>
      <c r="S5" s="1">
        <f>P5/N5</f>
        <v>0.92</v>
      </c>
    </row>
    <row r="6" s="1" customFormat="1" ht="33" customHeight="1" spans="1:17">
      <c r="A6" s="15"/>
      <c r="B6" s="16" t="s">
        <v>568</v>
      </c>
      <c r="C6" s="17" t="s">
        <v>122</v>
      </c>
      <c r="D6" s="17"/>
      <c r="E6" s="16" t="s">
        <v>569</v>
      </c>
      <c r="F6" s="17">
        <v>500</v>
      </c>
      <c r="G6" s="17" t="s">
        <v>557</v>
      </c>
      <c r="H6" s="18"/>
      <c r="I6" s="42" t="s">
        <v>558</v>
      </c>
      <c r="J6" s="44"/>
      <c r="M6" s="1" t="s">
        <v>570</v>
      </c>
      <c r="N6" s="1">
        <v>15169</v>
      </c>
      <c r="O6" s="1">
        <f>N6-P6-Q6</f>
        <v>2211.27</v>
      </c>
      <c r="P6" s="45">
        <f>6320.79+57</f>
        <v>6377.79</v>
      </c>
      <c r="Q6" s="45">
        <f>6470.44+109.5</f>
        <v>6579.94</v>
      </c>
    </row>
    <row r="7" s="1" customFormat="1" ht="23.1" customHeight="1" spans="1:19">
      <c r="A7" s="15"/>
      <c r="B7" s="17" t="s">
        <v>571</v>
      </c>
      <c r="C7" s="17" t="s">
        <v>122</v>
      </c>
      <c r="D7" s="17"/>
      <c r="E7" s="16" t="s">
        <v>572</v>
      </c>
      <c r="F7" s="17">
        <v>2000</v>
      </c>
      <c r="G7" s="17" t="s">
        <v>557</v>
      </c>
      <c r="H7" s="18"/>
      <c r="I7" s="42" t="s">
        <v>558</v>
      </c>
      <c r="J7" s="44"/>
      <c r="M7" s="1" t="s">
        <v>570</v>
      </c>
      <c r="N7" s="1">
        <v>4500</v>
      </c>
      <c r="O7" s="1">
        <v>4500</v>
      </c>
      <c r="P7" s="45"/>
      <c r="Q7" s="45"/>
      <c r="R7" s="3"/>
      <c r="S7" s="3"/>
    </row>
    <row r="8" s="1" customFormat="1" ht="23.1" customHeight="1" spans="1:17">
      <c r="A8" s="15"/>
      <c r="B8" s="17"/>
      <c r="C8" s="17" t="s">
        <v>122</v>
      </c>
      <c r="D8" s="17"/>
      <c r="E8" s="16" t="s">
        <v>573</v>
      </c>
      <c r="F8" s="17">
        <v>144</v>
      </c>
      <c r="G8" s="17" t="s">
        <v>557</v>
      </c>
      <c r="H8" s="18"/>
      <c r="I8" s="42" t="s">
        <v>558</v>
      </c>
      <c r="J8" s="44"/>
      <c r="M8" s="1" t="s">
        <v>574</v>
      </c>
      <c r="N8" s="1">
        <v>4345</v>
      </c>
      <c r="O8" s="1">
        <f>N8-Q8</f>
        <v>1445</v>
      </c>
      <c r="P8" s="45"/>
      <c r="Q8" s="45">
        <v>2900</v>
      </c>
    </row>
    <row r="9" s="1" customFormat="1" ht="23.1" customHeight="1" spans="1:17">
      <c r="A9" s="15"/>
      <c r="B9" s="17"/>
      <c r="C9" s="17" t="s">
        <v>122</v>
      </c>
      <c r="D9" s="17"/>
      <c r="E9" s="16" t="s">
        <v>575</v>
      </c>
      <c r="F9" s="19">
        <v>99</v>
      </c>
      <c r="G9" s="17" t="s">
        <v>557</v>
      </c>
      <c r="H9" s="18"/>
      <c r="I9" s="42" t="s">
        <v>558</v>
      </c>
      <c r="J9" s="44"/>
      <c r="L9" s="19">
        <v>99</v>
      </c>
      <c r="M9" s="1" t="s">
        <v>576</v>
      </c>
      <c r="N9" s="1">
        <v>1304</v>
      </c>
      <c r="O9" s="1">
        <f>N9-P9-Q9</f>
        <v>0</v>
      </c>
      <c r="P9" s="45">
        <f>722+174.74</f>
        <v>896.74</v>
      </c>
      <c r="Q9" s="45">
        <v>407.26</v>
      </c>
    </row>
    <row r="10" s="1" customFormat="1" ht="23.1" customHeight="1" spans="1:17">
      <c r="A10" s="15"/>
      <c r="B10" s="17"/>
      <c r="C10" s="17" t="s">
        <v>122</v>
      </c>
      <c r="D10" s="17"/>
      <c r="E10" s="16" t="s">
        <v>577</v>
      </c>
      <c r="F10" s="19">
        <v>15.25</v>
      </c>
      <c r="G10" s="17" t="s">
        <v>557</v>
      </c>
      <c r="H10" s="18"/>
      <c r="I10" s="42" t="s">
        <v>558</v>
      </c>
      <c r="J10" s="44"/>
      <c r="L10" s="19">
        <v>15.25</v>
      </c>
      <c r="M10" s="1" t="s">
        <v>578</v>
      </c>
      <c r="N10" s="1">
        <v>405</v>
      </c>
      <c r="O10" s="1">
        <f>N10-P10</f>
        <v>0</v>
      </c>
      <c r="P10" s="45">
        <v>405</v>
      </c>
      <c r="Q10" s="45"/>
    </row>
    <row r="11" s="1" customFormat="1" ht="23.1" customHeight="1" spans="1:19">
      <c r="A11" s="15"/>
      <c r="B11" s="17"/>
      <c r="C11" s="17" t="s">
        <v>122</v>
      </c>
      <c r="D11" s="17"/>
      <c r="E11" s="16" t="s">
        <v>579</v>
      </c>
      <c r="F11" s="17">
        <v>101</v>
      </c>
      <c r="G11" s="17" t="s">
        <v>557</v>
      </c>
      <c r="H11" s="18"/>
      <c r="I11" s="42" t="s">
        <v>558</v>
      </c>
      <c r="J11" s="44"/>
      <c r="M11" s="1" t="s">
        <v>9</v>
      </c>
      <c r="P11" s="46">
        <f>SUM(P5:P10)</f>
        <v>17754.45</v>
      </c>
      <c r="Q11" s="46">
        <f>SUM(Q5:Q10)</f>
        <v>10520.78</v>
      </c>
      <c r="R11" s="46">
        <f>SUM(R5:R10)</f>
        <v>109.5</v>
      </c>
      <c r="S11" s="1">
        <f>P11/28384.73</f>
        <v>0.625493002751832</v>
      </c>
    </row>
    <row r="12" s="1" customFormat="1" ht="23.1" customHeight="1" spans="1:12">
      <c r="A12" s="15"/>
      <c r="B12" s="17" t="s">
        <v>571</v>
      </c>
      <c r="C12" s="17" t="s">
        <v>122</v>
      </c>
      <c r="D12" s="17"/>
      <c r="E12" s="16" t="s">
        <v>580</v>
      </c>
      <c r="F12" s="19">
        <v>48.46</v>
      </c>
      <c r="G12" s="17" t="s">
        <v>557</v>
      </c>
      <c r="H12" s="18"/>
      <c r="I12" s="42" t="s">
        <v>558</v>
      </c>
      <c r="J12" s="44"/>
      <c r="L12" s="19">
        <v>48.46</v>
      </c>
    </row>
    <row r="13" s="1" customFormat="1" ht="23.1" customHeight="1" spans="1:12">
      <c r="A13" s="15"/>
      <c r="B13" s="17"/>
      <c r="C13" s="17" t="s">
        <v>122</v>
      </c>
      <c r="D13" s="17"/>
      <c r="E13" s="16" t="s">
        <v>581</v>
      </c>
      <c r="F13" s="19">
        <v>49.3</v>
      </c>
      <c r="G13" s="17" t="s">
        <v>557</v>
      </c>
      <c r="H13" s="18"/>
      <c r="I13" s="42" t="s">
        <v>558</v>
      </c>
      <c r="J13" s="44"/>
      <c r="L13" s="19">
        <v>49.3</v>
      </c>
    </row>
    <row r="14" s="1" customFormat="1" ht="23.1" customHeight="1" spans="1:12">
      <c r="A14" s="15"/>
      <c r="B14" s="17"/>
      <c r="C14" s="17" t="s">
        <v>122</v>
      </c>
      <c r="D14" s="17"/>
      <c r="E14" s="16" t="s">
        <v>582</v>
      </c>
      <c r="F14" s="19">
        <v>80</v>
      </c>
      <c r="G14" s="17" t="s">
        <v>557</v>
      </c>
      <c r="H14" s="18"/>
      <c r="I14" s="42" t="s">
        <v>558</v>
      </c>
      <c r="J14" s="44"/>
      <c r="L14" s="19">
        <v>80</v>
      </c>
    </row>
    <row r="15" s="1" customFormat="1" ht="23.1" customHeight="1" spans="1:12">
      <c r="A15" s="15"/>
      <c r="B15" s="17"/>
      <c r="C15" s="17" t="s">
        <v>122</v>
      </c>
      <c r="D15" s="17"/>
      <c r="E15" s="16" t="s">
        <v>583</v>
      </c>
      <c r="F15" s="19">
        <v>57.2</v>
      </c>
      <c r="G15" s="17" t="s">
        <v>557</v>
      </c>
      <c r="H15" s="18"/>
      <c r="I15" s="42" t="s">
        <v>558</v>
      </c>
      <c r="J15" s="44"/>
      <c r="L15" s="19">
        <v>57.2</v>
      </c>
    </row>
    <row r="16" s="1" customFormat="1" ht="23.1" customHeight="1" spans="1:12">
      <c r="A16" s="15"/>
      <c r="B16" s="17"/>
      <c r="C16" s="17" t="s">
        <v>122</v>
      </c>
      <c r="D16" s="17"/>
      <c r="E16" s="16" t="s">
        <v>584</v>
      </c>
      <c r="F16" s="19">
        <v>41.5</v>
      </c>
      <c r="G16" s="17" t="s">
        <v>557</v>
      </c>
      <c r="H16" s="18"/>
      <c r="I16" s="42" t="s">
        <v>558</v>
      </c>
      <c r="J16" s="44"/>
      <c r="L16" s="19">
        <v>41.5</v>
      </c>
    </row>
    <row r="17" s="1" customFormat="1" ht="23.1" customHeight="1" spans="1:10">
      <c r="A17" s="15"/>
      <c r="B17" s="17"/>
      <c r="C17" s="17" t="s">
        <v>122</v>
      </c>
      <c r="D17" s="17"/>
      <c r="E17" s="16" t="s">
        <v>585</v>
      </c>
      <c r="F17" s="17">
        <v>160</v>
      </c>
      <c r="G17" s="17" t="s">
        <v>557</v>
      </c>
      <c r="H17" s="18"/>
      <c r="I17" s="42" t="s">
        <v>558</v>
      </c>
      <c r="J17" s="44"/>
    </row>
    <row r="18" s="1" customFormat="1" ht="27" spans="1:12">
      <c r="A18" s="15"/>
      <c r="B18" s="16" t="s">
        <v>586</v>
      </c>
      <c r="C18" s="17" t="s">
        <v>122</v>
      </c>
      <c r="D18" s="17"/>
      <c r="E18" s="16" t="s">
        <v>587</v>
      </c>
      <c r="F18" s="17">
        <v>1000</v>
      </c>
      <c r="G18" s="17" t="s">
        <v>557</v>
      </c>
      <c r="H18" s="18"/>
      <c r="I18" s="42" t="s">
        <v>558</v>
      </c>
      <c r="J18" s="44"/>
      <c r="L18" s="1">
        <f>1650-L4-L5</f>
        <v>279</v>
      </c>
    </row>
    <row r="19" s="1" customFormat="1" ht="27" spans="1:10">
      <c r="A19" s="15"/>
      <c r="B19" s="17" t="s">
        <v>588</v>
      </c>
      <c r="C19" s="17" t="s">
        <v>122</v>
      </c>
      <c r="D19" s="17"/>
      <c r="E19" s="16" t="s">
        <v>589</v>
      </c>
      <c r="F19" s="17">
        <v>100</v>
      </c>
      <c r="G19" s="17" t="s">
        <v>557</v>
      </c>
      <c r="H19" s="18"/>
      <c r="I19" s="42" t="s">
        <v>558</v>
      </c>
      <c r="J19" s="44"/>
    </row>
    <row r="20" s="1" customFormat="1" ht="27" spans="1:10">
      <c r="A20" s="15"/>
      <c r="B20" s="17"/>
      <c r="C20" s="17" t="s">
        <v>122</v>
      </c>
      <c r="D20" s="17"/>
      <c r="E20" s="16" t="s">
        <v>590</v>
      </c>
      <c r="F20" s="17">
        <v>300</v>
      </c>
      <c r="G20" s="17" t="s">
        <v>557</v>
      </c>
      <c r="H20" s="18"/>
      <c r="I20" s="42" t="s">
        <v>558</v>
      </c>
      <c r="J20" s="44"/>
    </row>
    <row r="21" s="1" customFormat="1" ht="27" spans="1:10">
      <c r="A21" s="15"/>
      <c r="B21" s="17"/>
      <c r="C21" s="17" t="s">
        <v>122</v>
      </c>
      <c r="D21" s="17"/>
      <c r="E21" s="16" t="s">
        <v>591</v>
      </c>
      <c r="F21" s="17">
        <v>300</v>
      </c>
      <c r="G21" s="17" t="s">
        <v>557</v>
      </c>
      <c r="H21" s="18"/>
      <c r="I21" s="42" t="s">
        <v>558</v>
      </c>
      <c r="J21" s="44"/>
    </row>
    <row r="22" s="1" customFormat="1" ht="27" spans="1:10">
      <c r="A22" s="15"/>
      <c r="B22" s="17"/>
      <c r="C22" s="17" t="s">
        <v>122</v>
      </c>
      <c r="D22" s="17"/>
      <c r="E22" s="16" t="s">
        <v>592</v>
      </c>
      <c r="F22" s="17">
        <v>300</v>
      </c>
      <c r="G22" s="17" t="s">
        <v>557</v>
      </c>
      <c r="H22" s="18"/>
      <c r="I22" s="42" t="s">
        <v>558</v>
      </c>
      <c r="J22" s="44"/>
    </row>
    <row r="23" s="1" customFormat="1" ht="27" spans="1:10">
      <c r="A23" s="15"/>
      <c r="B23" s="17"/>
      <c r="C23" s="17" t="s">
        <v>122</v>
      </c>
      <c r="D23" s="17"/>
      <c r="E23" s="16" t="s">
        <v>593</v>
      </c>
      <c r="F23" s="17">
        <v>300</v>
      </c>
      <c r="G23" s="17" t="s">
        <v>557</v>
      </c>
      <c r="H23" s="18"/>
      <c r="I23" s="42" t="s">
        <v>558</v>
      </c>
      <c r="J23" s="44"/>
    </row>
    <row r="24" s="1" customFormat="1" ht="27" spans="1:10">
      <c r="A24" s="15"/>
      <c r="B24" s="17"/>
      <c r="C24" s="17" t="s">
        <v>122</v>
      </c>
      <c r="D24" s="17"/>
      <c r="E24" s="16" t="s">
        <v>594</v>
      </c>
      <c r="F24" s="17">
        <v>100</v>
      </c>
      <c r="G24" s="17" t="s">
        <v>557</v>
      </c>
      <c r="H24" s="18"/>
      <c r="I24" s="42" t="s">
        <v>558</v>
      </c>
      <c r="J24" s="44"/>
    </row>
    <row r="25" s="1" customFormat="1" ht="40.5" spans="1:10">
      <c r="A25" s="15"/>
      <c r="B25" s="17"/>
      <c r="C25" s="17" t="s">
        <v>122</v>
      </c>
      <c r="D25" s="17"/>
      <c r="E25" s="16" t="s">
        <v>595</v>
      </c>
      <c r="F25" s="17">
        <v>700</v>
      </c>
      <c r="G25" s="17" t="s">
        <v>557</v>
      </c>
      <c r="H25" s="18"/>
      <c r="I25" s="42" t="s">
        <v>558</v>
      </c>
      <c r="J25" s="44"/>
    </row>
    <row r="26" s="1" customFormat="1" ht="54" spans="1:11">
      <c r="A26" s="15"/>
      <c r="B26" s="16" t="s">
        <v>596</v>
      </c>
      <c r="C26" s="17" t="s">
        <v>122</v>
      </c>
      <c r="D26" s="20"/>
      <c r="E26" s="16" t="s">
        <v>597</v>
      </c>
      <c r="F26" s="17">
        <v>7400</v>
      </c>
      <c r="G26" s="17" t="s">
        <v>598</v>
      </c>
      <c r="H26" s="18"/>
      <c r="I26" s="42" t="s">
        <v>558</v>
      </c>
      <c r="J26" s="44"/>
      <c r="K26" s="1" t="s">
        <v>599</v>
      </c>
    </row>
    <row r="27" s="1" customFormat="1" ht="27" spans="1:10">
      <c r="A27" s="15"/>
      <c r="B27" s="16" t="s">
        <v>341</v>
      </c>
      <c r="C27" s="16" t="s">
        <v>328</v>
      </c>
      <c r="D27" s="16"/>
      <c r="E27" s="16" t="s">
        <v>600</v>
      </c>
      <c r="F27" s="17">
        <v>109.5</v>
      </c>
      <c r="G27" s="17" t="s">
        <v>557</v>
      </c>
      <c r="H27" s="18"/>
      <c r="I27" s="42" t="s">
        <v>558</v>
      </c>
      <c r="J27" s="44"/>
    </row>
    <row r="28" s="1" customFormat="1" ht="27" spans="1:10">
      <c r="A28" s="15"/>
      <c r="B28" s="21" t="s">
        <v>188</v>
      </c>
      <c r="C28" s="17" t="s">
        <v>122</v>
      </c>
      <c r="D28" s="16"/>
      <c r="E28" s="16" t="s">
        <v>601</v>
      </c>
      <c r="F28" s="20">
        <v>57</v>
      </c>
      <c r="G28" s="17" t="s">
        <v>602</v>
      </c>
      <c r="H28" s="18"/>
      <c r="I28" s="42" t="s">
        <v>558</v>
      </c>
      <c r="J28" s="44"/>
    </row>
    <row r="29" s="1" customFormat="1" ht="90" customHeight="1" spans="1:14">
      <c r="A29" s="15"/>
      <c r="B29" s="21" t="s">
        <v>603</v>
      </c>
      <c r="C29" s="17" t="s">
        <v>192</v>
      </c>
      <c r="D29" s="16"/>
      <c r="E29" s="16"/>
      <c r="F29" s="22">
        <v>10113.52</v>
      </c>
      <c r="G29" s="17" t="s">
        <v>604</v>
      </c>
      <c r="H29" s="18"/>
      <c r="I29" s="42" t="s">
        <v>558</v>
      </c>
      <c r="J29" s="44"/>
      <c r="K29" s="1" t="s">
        <v>605</v>
      </c>
      <c r="L29" s="1" t="s">
        <v>606</v>
      </c>
      <c r="N29" s="1" t="s">
        <v>607</v>
      </c>
    </row>
    <row r="30" s="1" customFormat="1" ht="27" spans="1:10">
      <c r="A30" s="23"/>
      <c r="B30" s="24" t="s">
        <v>608</v>
      </c>
      <c r="C30" s="25" t="s">
        <v>192</v>
      </c>
      <c r="D30" s="26" t="s">
        <v>609</v>
      </c>
      <c r="E30" s="26" t="s">
        <v>610</v>
      </c>
      <c r="F30" s="27">
        <v>79</v>
      </c>
      <c r="G30" s="25" t="s">
        <v>611</v>
      </c>
      <c r="H30" s="28"/>
      <c r="I30" s="47" t="s">
        <v>558</v>
      </c>
      <c r="J30" s="48"/>
    </row>
    <row r="31" s="1" customFormat="1" ht="27" spans="1:10">
      <c r="A31" s="23"/>
      <c r="B31" s="24" t="s">
        <v>608</v>
      </c>
      <c r="C31" s="25" t="s">
        <v>192</v>
      </c>
      <c r="D31" s="26" t="s">
        <v>612</v>
      </c>
      <c r="E31" s="26" t="s">
        <v>613</v>
      </c>
      <c r="F31" s="27">
        <v>17.6</v>
      </c>
      <c r="G31" s="25" t="s">
        <v>611</v>
      </c>
      <c r="H31" s="28"/>
      <c r="I31" s="47" t="s">
        <v>558</v>
      </c>
      <c r="J31" s="48"/>
    </row>
    <row r="32" s="1" customFormat="1" ht="27" spans="1:10">
      <c r="A32" s="23"/>
      <c r="B32" s="24" t="s">
        <v>608</v>
      </c>
      <c r="C32" s="25" t="s">
        <v>192</v>
      </c>
      <c r="D32" s="26" t="s">
        <v>614</v>
      </c>
      <c r="E32" s="26" t="s">
        <v>615</v>
      </c>
      <c r="F32" s="27">
        <v>18.36</v>
      </c>
      <c r="G32" s="25" t="s">
        <v>611</v>
      </c>
      <c r="H32" s="28"/>
      <c r="I32" s="47" t="s">
        <v>558</v>
      </c>
      <c r="J32" s="48"/>
    </row>
    <row r="33" s="1" customFormat="1" ht="27" spans="1:10">
      <c r="A33" s="23"/>
      <c r="B33" s="24" t="s">
        <v>608</v>
      </c>
      <c r="C33" s="25" t="s">
        <v>192</v>
      </c>
      <c r="D33" s="26" t="s">
        <v>294</v>
      </c>
      <c r="E33" s="26" t="s">
        <v>616</v>
      </c>
      <c r="F33" s="27">
        <v>18.8</v>
      </c>
      <c r="G33" s="25" t="s">
        <v>611</v>
      </c>
      <c r="H33" s="28"/>
      <c r="I33" s="47" t="s">
        <v>558</v>
      </c>
      <c r="J33" s="48"/>
    </row>
    <row r="34" s="1" customFormat="1" ht="27" spans="1:10">
      <c r="A34" s="23"/>
      <c r="B34" s="24" t="s">
        <v>608</v>
      </c>
      <c r="C34" s="25" t="s">
        <v>192</v>
      </c>
      <c r="D34" s="26" t="s">
        <v>617</v>
      </c>
      <c r="E34" s="26" t="s">
        <v>618</v>
      </c>
      <c r="F34" s="27">
        <v>52.5</v>
      </c>
      <c r="G34" s="25" t="s">
        <v>611</v>
      </c>
      <c r="H34" s="28"/>
      <c r="I34" s="47" t="s">
        <v>558</v>
      </c>
      <c r="J34" s="48"/>
    </row>
    <row r="35" s="1" customFormat="1" ht="27" spans="1:10">
      <c r="A35" s="23"/>
      <c r="B35" s="24" t="s">
        <v>608</v>
      </c>
      <c r="C35" s="25" t="s">
        <v>192</v>
      </c>
      <c r="D35" s="26" t="s">
        <v>228</v>
      </c>
      <c r="E35" s="26" t="s">
        <v>619</v>
      </c>
      <c r="F35" s="27">
        <v>35</v>
      </c>
      <c r="G35" s="25" t="s">
        <v>611</v>
      </c>
      <c r="H35" s="28"/>
      <c r="I35" s="47" t="s">
        <v>558</v>
      </c>
      <c r="J35" s="48"/>
    </row>
    <row r="36" s="1" customFormat="1" ht="27" spans="1:10">
      <c r="A36" s="23"/>
      <c r="B36" s="24" t="s">
        <v>608</v>
      </c>
      <c r="C36" s="25" t="s">
        <v>192</v>
      </c>
      <c r="D36" s="26" t="s">
        <v>620</v>
      </c>
      <c r="E36" s="26" t="s">
        <v>619</v>
      </c>
      <c r="F36" s="27">
        <v>35</v>
      </c>
      <c r="G36" s="25" t="s">
        <v>611</v>
      </c>
      <c r="H36" s="28"/>
      <c r="I36" s="47" t="s">
        <v>558</v>
      </c>
      <c r="J36" s="48"/>
    </row>
    <row r="37" s="1" customFormat="1" ht="27" spans="1:10">
      <c r="A37" s="23"/>
      <c r="B37" s="24" t="s">
        <v>608</v>
      </c>
      <c r="C37" s="25" t="s">
        <v>192</v>
      </c>
      <c r="D37" s="26" t="s">
        <v>621</v>
      </c>
      <c r="E37" s="26" t="s">
        <v>619</v>
      </c>
      <c r="F37" s="27">
        <v>35</v>
      </c>
      <c r="G37" s="25" t="s">
        <v>611</v>
      </c>
      <c r="H37" s="28"/>
      <c r="I37" s="47" t="s">
        <v>558</v>
      </c>
      <c r="J37" s="48"/>
    </row>
    <row r="38" s="1" customFormat="1" ht="27" spans="1:10">
      <c r="A38" s="23"/>
      <c r="B38" s="24" t="s">
        <v>608</v>
      </c>
      <c r="C38" s="25" t="s">
        <v>192</v>
      </c>
      <c r="D38" s="26" t="s">
        <v>252</v>
      </c>
      <c r="E38" s="26" t="s">
        <v>622</v>
      </c>
      <c r="F38" s="27">
        <v>88</v>
      </c>
      <c r="G38" s="25" t="s">
        <v>611</v>
      </c>
      <c r="H38" s="28"/>
      <c r="I38" s="47" t="s">
        <v>558</v>
      </c>
      <c r="J38" s="48"/>
    </row>
    <row r="39" s="1" customFormat="1" ht="27" spans="1:10">
      <c r="A39" s="23"/>
      <c r="B39" s="24" t="s">
        <v>623</v>
      </c>
      <c r="C39" s="25" t="s">
        <v>192</v>
      </c>
      <c r="D39" s="26" t="s">
        <v>252</v>
      </c>
      <c r="E39" s="26" t="s">
        <v>624</v>
      </c>
      <c r="F39" s="27">
        <v>28</v>
      </c>
      <c r="G39" s="25" t="s">
        <v>611</v>
      </c>
      <c r="H39" s="28"/>
      <c r="I39" s="47" t="s">
        <v>558</v>
      </c>
      <c r="J39" s="48"/>
    </row>
    <row r="40" s="1" customFormat="1" ht="27" spans="1:10">
      <c r="A40" s="23"/>
      <c r="B40" s="24" t="s">
        <v>625</v>
      </c>
      <c r="C40" s="25" t="s">
        <v>122</v>
      </c>
      <c r="D40" s="26" t="s">
        <v>626</v>
      </c>
      <c r="E40" s="26" t="s">
        <v>627</v>
      </c>
      <c r="F40" s="27">
        <v>209</v>
      </c>
      <c r="G40" s="25" t="s">
        <v>611</v>
      </c>
      <c r="H40" s="28"/>
      <c r="I40" s="47" t="s">
        <v>558</v>
      </c>
      <c r="J40" s="48"/>
    </row>
    <row r="41" s="1" customFormat="1" ht="27" spans="1:10">
      <c r="A41" s="23"/>
      <c r="B41" s="24" t="s">
        <v>628</v>
      </c>
      <c r="C41" s="25" t="s">
        <v>122</v>
      </c>
      <c r="D41" s="26" t="s">
        <v>629</v>
      </c>
      <c r="E41" s="26" t="s">
        <v>630</v>
      </c>
      <c r="F41" s="27">
        <v>288</v>
      </c>
      <c r="G41" s="25" t="s">
        <v>611</v>
      </c>
      <c r="H41" s="28"/>
      <c r="I41" s="47" t="s">
        <v>558</v>
      </c>
      <c r="J41" s="48"/>
    </row>
    <row r="42" s="1" customFormat="1" ht="27" spans="1:10">
      <c r="A42" s="23"/>
      <c r="B42" s="24" t="s">
        <v>631</v>
      </c>
      <c r="C42" s="25" t="s">
        <v>122</v>
      </c>
      <c r="D42" s="26" t="s">
        <v>632</v>
      </c>
      <c r="E42" s="26" t="s">
        <v>633</v>
      </c>
      <c r="F42" s="27">
        <v>105</v>
      </c>
      <c r="G42" s="25" t="s">
        <v>611</v>
      </c>
      <c r="H42" s="28"/>
      <c r="I42" s="47" t="s">
        <v>558</v>
      </c>
      <c r="J42" s="48"/>
    </row>
    <row r="43" s="1" customFormat="1" ht="27" spans="1:10">
      <c r="A43" s="23"/>
      <c r="B43" s="24" t="s">
        <v>634</v>
      </c>
      <c r="C43" s="25" t="s">
        <v>122</v>
      </c>
      <c r="D43" s="26" t="s">
        <v>635</v>
      </c>
      <c r="E43" s="26" t="s">
        <v>636</v>
      </c>
      <c r="F43" s="27">
        <v>120</v>
      </c>
      <c r="G43" s="25" t="s">
        <v>611</v>
      </c>
      <c r="H43" s="28"/>
      <c r="I43" s="47" t="s">
        <v>558</v>
      </c>
      <c r="J43" s="48"/>
    </row>
    <row r="44" s="1" customFormat="1" ht="54" spans="1:14">
      <c r="A44" s="23"/>
      <c r="B44" s="24" t="s">
        <v>637</v>
      </c>
      <c r="C44" s="25" t="s">
        <v>122</v>
      </c>
      <c r="D44" s="26" t="s">
        <v>638</v>
      </c>
      <c r="E44" s="26" t="s">
        <v>639</v>
      </c>
      <c r="F44" s="27">
        <v>579.74</v>
      </c>
      <c r="G44" s="25" t="s">
        <v>640</v>
      </c>
      <c r="H44" s="28"/>
      <c r="I44" s="47" t="s">
        <v>641</v>
      </c>
      <c r="J44" s="48"/>
      <c r="K44" s="1" t="s">
        <v>642</v>
      </c>
      <c r="N44" s="1">
        <f>M45-5447.47</f>
        <v>1648.7125</v>
      </c>
    </row>
    <row r="45" s="2" customFormat="1" ht="23.1" customHeight="1" spans="1:19">
      <c r="A45" s="29"/>
      <c r="B45" s="30" t="s">
        <v>643</v>
      </c>
      <c r="C45" s="30"/>
      <c r="D45" s="30"/>
      <c r="E45" s="30"/>
      <c r="F45" s="30">
        <f>SUM(F4:F44)</f>
        <v>28384.73</v>
      </c>
      <c r="G45" s="31"/>
      <c r="H45" s="32"/>
      <c r="I45" s="49"/>
      <c r="J45" s="50"/>
      <c r="K45" s="1" t="s">
        <v>644</v>
      </c>
      <c r="L45" s="1"/>
      <c r="M45" s="1">
        <f>28384.73*0.25</f>
        <v>7096.1825</v>
      </c>
      <c r="N45" s="1"/>
      <c r="O45" s="1"/>
      <c r="P45" s="1"/>
      <c r="Q45" s="1"/>
      <c r="R45" s="1"/>
      <c r="S45" s="1"/>
    </row>
    <row r="46" ht="27" spans="1:19">
      <c r="A46" s="33"/>
      <c r="B46" s="34" t="s">
        <v>645</v>
      </c>
      <c r="C46" s="27" t="s">
        <v>122</v>
      </c>
      <c r="D46" s="33"/>
      <c r="E46" s="34" t="s">
        <v>646</v>
      </c>
      <c r="F46" s="35">
        <v>2000</v>
      </c>
      <c r="G46" s="25" t="s">
        <v>647</v>
      </c>
      <c r="H46" s="36"/>
      <c r="I46" s="51"/>
      <c r="J46" s="52"/>
      <c r="M46" s="1"/>
      <c r="N46" s="1"/>
      <c r="O46" s="1"/>
      <c r="P46" s="1"/>
      <c r="Q46" s="1"/>
      <c r="R46" s="1"/>
      <c r="S46" s="1"/>
    </row>
    <row r="47" ht="27" spans="1:10">
      <c r="A47" s="33"/>
      <c r="B47" s="34" t="s">
        <v>648</v>
      </c>
      <c r="C47" s="27" t="s">
        <v>122</v>
      </c>
      <c r="D47" s="33"/>
      <c r="E47" s="34" t="s">
        <v>649</v>
      </c>
      <c r="F47" s="35">
        <v>500</v>
      </c>
      <c r="G47" s="25" t="s">
        <v>602</v>
      </c>
      <c r="H47" s="36"/>
      <c r="I47" s="51"/>
      <c r="J47" s="52"/>
    </row>
    <row r="48" ht="27" spans="1:10">
      <c r="A48" s="33"/>
      <c r="B48" s="34" t="s">
        <v>650</v>
      </c>
      <c r="C48" s="27" t="s">
        <v>192</v>
      </c>
      <c r="D48" s="33"/>
      <c r="E48" s="34" t="s">
        <v>651</v>
      </c>
      <c r="F48" s="35">
        <v>1000</v>
      </c>
      <c r="G48" s="25" t="s">
        <v>647</v>
      </c>
      <c r="H48" s="36"/>
      <c r="I48" s="51"/>
      <c r="J48" s="52"/>
    </row>
    <row r="49" ht="27" spans="1:10">
      <c r="A49" s="33"/>
      <c r="B49" s="34" t="s">
        <v>652</v>
      </c>
      <c r="C49" s="27" t="s">
        <v>328</v>
      </c>
      <c r="D49" s="33"/>
      <c r="E49" s="34" t="s">
        <v>653</v>
      </c>
      <c r="F49" s="35">
        <v>1372.39</v>
      </c>
      <c r="G49" s="25" t="s">
        <v>602</v>
      </c>
      <c r="H49" s="36"/>
      <c r="I49" s="51" t="s">
        <v>654</v>
      </c>
      <c r="J49" s="52"/>
    </row>
    <row r="50" ht="54" spans="1:12">
      <c r="A50" s="33"/>
      <c r="B50" s="34" t="s">
        <v>655</v>
      </c>
      <c r="C50" s="27" t="s">
        <v>328</v>
      </c>
      <c r="D50" s="33"/>
      <c r="E50" s="34" t="s">
        <v>656</v>
      </c>
      <c r="F50" s="35">
        <v>817</v>
      </c>
      <c r="G50" s="25" t="s">
        <v>657</v>
      </c>
      <c r="H50" s="36"/>
      <c r="I50" s="51"/>
      <c r="J50" s="52"/>
      <c r="K50" s="3" t="s">
        <v>658</v>
      </c>
      <c r="L50" s="53">
        <f>F50/4</f>
        <v>204.25</v>
      </c>
    </row>
    <row r="51" s="1" customFormat="1" ht="50.1" customHeight="1" spans="1:19">
      <c r="A51" s="23"/>
      <c r="B51" s="26" t="s">
        <v>324</v>
      </c>
      <c r="C51" s="25" t="s">
        <v>122</v>
      </c>
      <c r="D51" s="26"/>
      <c r="E51" s="26" t="s">
        <v>659</v>
      </c>
      <c r="F51" s="25">
        <v>200</v>
      </c>
      <c r="G51" s="25" t="s">
        <v>647</v>
      </c>
      <c r="H51" s="28"/>
      <c r="I51" s="47" t="s">
        <v>558</v>
      </c>
      <c r="J51" s="48"/>
      <c r="M51" s="3"/>
      <c r="N51" s="3"/>
      <c r="O51" s="3"/>
      <c r="P51" s="3"/>
      <c r="Q51" s="3"/>
      <c r="R51" s="3"/>
      <c r="S51" s="3"/>
    </row>
    <row r="52" s="1" customFormat="1" ht="36.95" customHeight="1" spans="1:12">
      <c r="A52" s="23"/>
      <c r="B52" s="24" t="s">
        <v>327</v>
      </c>
      <c r="C52" s="25" t="s">
        <v>122</v>
      </c>
      <c r="D52" s="26"/>
      <c r="E52" s="26" t="s">
        <v>660</v>
      </c>
      <c r="F52" s="25">
        <v>540</v>
      </c>
      <c r="G52" s="25" t="s">
        <v>647</v>
      </c>
      <c r="H52" s="28"/>
      <c r="I52" s="47" t="s">
        <v>558</v>
      </c>
      <c r="J52" s="48"/>
      <c r="L52" s="54">
        <f>F52/2</f>
        <v>270</v>
      </c>
    </row>
    <row r="53" ht="33" customHeight="1" spans="1:19">
      <c r="A53" s="33"/>
      <c r="B53" s="34" t="s">
        <v>661</v>
      </c>
      <c r="C53" s="27"/>
      <c r="D53" s="33"/>
      <c r="E53" s="34" t="s">
        <v>662</v>
      </c>
      <c r="F53" s="35">
        <v>78.88</v>
      </c>
      <c r="G53" s="25" t="s">
        <v>602</v>
      </c>
      <c r="H53" s="36"/>
      <c r="I53" s="51"/>
      <c r="J53" s="52"/>
      <c r="L53" s="35">
        <v>78.88</v>
      </c>
      <c r="M53" s="1"/>
      <c r="N53" s="1"/>
      <c r="O53" s="1"/>
      <c r="P53" s="1"/>
      <c r="Q53" s="1"/>
      <c r="R53" s="1"/>
      <c r="S53" s="1"/>
    </row>
    <row r="54" ht="39" customHeight="1" spans="1:12">
      <c r="A54" s="33"/>
      <c r="B54" s="34" t="s">
        <v>663</v>
      </c>
      <c r="C54" s="27"/>
      <c r="D54" s="33"/>
      <c r="E54" s="34" t="s">
        <v>664</v>
      </c>
      <c r="F54" s="35">
        <v>203</v>
      </c>
      <c r="G54" s="25" t="s">
        <v>602</v>
      </c>
      <c r="H54" s="36"/>
      <c r="I54" s="51"/>
      <c r="J54" s="52"/>
      <c r="L54" s="35">
        <v>203</v>
      </c>
    </row>
    <row r="55" customHeight="1" spans="1:10">
      <c r="A55" s="33"/>
      <c r="B55" s="27" t="s">
        <v>665</v>
      </c>
      <c r="C55" s="27"/>
      <c r="D55" s="33"/>
      <c r="E55" s="37"/>
      <c r="F55" s="33">
        <v>197</v>
      </c>
      <c r="G55" s="25" t="s">
        <v>666</v>
      </c>
      <c r="H55" s="36"/>
      <c r="I55" s="47" t="s">
        <v>558</v>
      </c>
      <c r="J55" s="52"/>
    </row>
    <row r="56" customHeight="1" spans="1:10">
      <c r="A56" s="33"/>
      <c r="B56" s="27" t="s">
        <v>667</v>
      </c>
      <c r="C56" s="27"/>
      <c r="D56" s="33"/>
      <c r="E56" s="37"/>
      <c r="F56" s="33">
        <v>100</v>
      </c>
      <c r="G56" s="25" t="s">
        <v>666</v>
      </c>
      <c r="H56" s="36"/>
      <c r="I56" s="47" t="s">
        <v>558</v>
      </c>
      <c r="J56" s="52"/>
    </row>
    <row r="57" customHeight="1" spans="1:10">
      <c r="A57" s="33"/>
      <c r="B57" s="27" t="s">
        <v>668</v>
      </c>
      <c r="C57" s="27"/>
      <c r="D57" s="33"/>
      <c r="E57" s="37"/>
      <c r="F57" s="33">
        <v>1148</v>
      </c>
      <c r="G57" s="25" t="s">
        <v>666</v>
      </c>
      <c r="H57" s="36"/>
      <c r="I57" s="51" t="s">
        <v>654</v>
      </c>
      <c r="J57" s="52"/>
    </row>
    <row r="58" customHeight="1" spans="1:10">
      <c r="A58" s="33"/>
      <c r="B58" s="27" t="s">
        <v>669</v>
      </c>
      <c r="C58" s="27"/>
      <c r="D58" s="33"/>
      <c r="E58" s="37"/>
      <c r="F58" s="33">
        <v>133</v>
      </c>
      <c r="G58" s="25" t="s">
        <v>557</v>
      </c>
      <c r="H58" s="36"/>
      <c r="I58" s="51" t="s">
        <v>670</v>
      </c>
      <c r="J58" s="52"/>
    </row>
    <row r="59" customHeight="1" spans="2:6">
      <c r="B59" s="2" t="s">
        <v>671</v>
      </c>
      <c r="C59" s="2"/>
      <c r="D59" s="2"/>
      <c r="E59" s="2"/>
      <c r="F59" s="3">
        <f>SUM(F46:F58)</f>
        <v>8289.27</v>
      </c>
    </row>
    <row r="60" customHeight="1" spans="2:6">
      <c r="B60" s="38" t="s">
        <v>672</v>
      </c>
      <c r="C60" s="38"/>
      <c r="D60" s="38"/>
      <c r="E60" s="38"/>
      <c r="F60" s="3">
        <f>F45+F59</f>
        <v>36674</v>
      </c>
    </row>
    <row r="61" customHeight="1" spans="6:6">
      <c r="F61" s="3">
        <v>2900</v>
      </c>
    </row>
  </sheetData>
  <mergeCells count="8">
    <mergeCell ref="A1:C1"/>
    <mergeCell ref="A2:J2"/>
    <mergeCell ref="B45:E45"/>
    <mergeCell ref="B59:E59"/>
    <mergeCell ref="B60:E60"/>
    <mergeCell ref="B7:B11"/>
    <mergeCell ref="B12:B17"/>
    <mergeCell ref="B19:B25"/>
  </mergeCells>
  <printOptions horizontalCentered="1"/>
  <pageMargins left="0.786805555555556" right="0.786805555555556" top="0.984027777777778" bottom="0.984027777777778" header="0.5" footer="0.5"/>
  <pageSetup paperSize="9" orientation="landscape"/>
  <headerFooter/>
  <ignoredErrors>
    <ignoredError sqref="O8" formula="1"/>
  </ignoredError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4</vt:i4>
      </vt:variant>
    </vt:vector>
  </HeadingPairs>
  <TitlesOfParts>
    <vt:vector size="4" baseType="lpstr">
      <vt:lpstr>资金清单</vt:lpstr>
      <vt:lpstr>产业、脱贫村基础设施、其他</vt:lpstr>
      <vt:lpstr>非贫困村基础设施</vt:lpstr>
      <vt:lpstr>全部项目分文号（非整合方案用）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信方图文广告</cp:lastModifiedBy>
  <dcterms:created xsi:type="dcterms:W3CDTF">2021-08-27T08:50:00Z</dcterms:created>
  <dcterms:modified xsi:type="dcterms:W3CDTF">2023-09-14T07:06:03Z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2052-12.1.0.15374</vt:lpwstr>
  </property>
  <property fmtid="{D5CDD505-2E9C-101B-9397-08002B2CF9AE}" pid="3" name="ICV">
    <vt:lpwstr>54BF790F9A2647B696D217C960F60430_13</vt:lpwstr>
  </property>
</Properties>
</file>